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21" windowWidth="15480" windowHeight="10740" activeTab="0"/>
  </bookViews>
  <sheets>
    <sheet name="选型计算" sheetId="1" r:id="rId1"/>
  </sheets>
  <definedNames/>
  <calcPr fullCalcOnLoad="1"/>
</workbook>
</file>

<file path=xl/sharedStrings.xml><?xml version="1.0" encoding="utf-8"?>
<sst xmlns="http://schemas.openxmlformats.org/spreadsheetml/2006/main" count="181" uniqueCount="135">
  <si>
    <t>A  ( m² )</t>
  </si>
  <si>
    <t>1.</t>
  </si>
  <si>
    <t>2.</t>
  </si>
  <si>
    <t>3.</t>
  </si>
  <si>
    <t>&lt;--</t>
  </si>
  <si>
    <t>4.</t>
  </si>
  <si>
    <t xml:space="preserve">Watt </t>
  </si>
  <si>
    <r>
      <t xml:space="preserve">A </t>
    </r>
    <r>
      <rPr>
        <b/>
        <sz val="10"/>
        <rFont val="Arial"/>
        <family val="2"/>
      </rPr>
      <t>*</t>
    </r>
    <r>
      <rPr>
        <sz val="10"/>
        <rFont val="Arial"/>
        <family val="2"/>
      </rPr>
      <t xml:space="preserve"> ( m² )</t>
    </r>
  </si>
  <si>
    <r>
      <t xml:space="preserve">k </t>
    </r>
    <r>
      <rPr>
        <b/>
        <sz val="10"/>
        <rFont val="Arial"/>
        <family val="2"/>
      </rPr>
      <t>*</t>
    </r>
    <r>
      <rPr>
        <sz val="10"/>
        <rFont val="Arial"/>
        <family val="2"/>
      </rPr>
      <t xml:space="preserve"> ( W/m² k )</t>
    </r>
  </si>
  <si>
    <r>
      <t>*</t>
    </r>
    <r>
      <rPr>
        <sz val="10"/>
        <rFont val="Arial"/>
        <family val="2"/>
      </rPr>
      <t xml:space="preserve"> T ( K )</t>
    </r>
  </si>
  <si>
    <t>"</t>
  </si>
  <si>
    <t>&lt;=</t>
  </si>
  <si>
    <t>*)</t>
  </si>
  <si>
    <t>a</t>
  </si>
  <si>
    <t>2.a</t>
  </si>
  <si>
    <t>2.b</t>
  </si>
  <si>
    <t>2.c</t>
  </si>
  <si>
    <t>2.d</t>
  </si>
  <si>
    <t>2.e</t>
  </si>
  <si>
    <t>2.f</t>
  </si>
  <si>
    <t>2.g</t>
  </si>
  <si>
    <t>4.a</t>
  </si>
  <si>
    <t>4.b</t>
  </si>
  <si>
    <t>4.c</t>
  </si>
  <si>
    <t>4.d</t>
  </si>
  <si>
    <t>4.e</t>
  </si>
  <si>
    <t>b</t>
  </si>
  <si>
    <t>c</t>
  </si>
  <si>
    <t>d</t>
  </si>
  <si>
    <t>e</t>
  </si>
  <si>
    <t>f</t>
  </si>
  <si>
    <t>g</t>
  </si>
  <si>
    <t>to 3,5</t>
  </si>
  <si>
    <r>
      <t>高</t>
    </r>
    <r>
      <rPr>
        <sz val="10"/>
        <rFont val="Arial"/>
        <family val="2"/>
      </rPr>
      <t xml:space="preserve"> ( m )</t>
    </r>
  </si>
  <si>
    <r>
      <t>宽</t>
    </r>
    <r>
      <rPr>
        <sz val="10"/>
        <rFont val="Arial"/>
        <family val="2"/>
      </rPr>
      <t xml:space="preserve"> ( m )</t>
    </r>
  </si>
  <si>
    <r>
      <t>深</t>
    </r>
    <r>
      <rPr>
        <sz val="10"/>
        <rFont val="Arial"/>
        <family val="2"/>
      </rPr>
      <t>( m )</t>
    </r>
  </si>
  <si>
    <t>电气柜尺寸 ( 单位：米 )</t>
  </si>
  <si>
    <t>选择电气柜放置型式  并将计算数值填写到I13到I25单元格双线框内</t>
  </si>
  <si>
    <t>单个靠墙</t>
  </si>
  <si>
    <t>单个四周空敞</t>
  </si>
  <si>
    <t>排柜最前或最后单元，其余空敞</t>
  </si>
  <si>
    <t>排柜最前或最后单元，靠墙</t>
  </si>
  <si>
    <t>排柜中间单元，后面空敞</t>
  </si>
  <si>
    <t>排柜中间单元，靠墙</t>
  </si>
  <si>
    <t>排柜中间单元，靠墙上面有覆盖物</t>
  </si>
  <si>
    <t>柜内柜外温度差</t>
  </si>
  <si>
    <t>请将左面数据选填到Ⅰ列</t>
  </si>
  <si>
    <r>
      <t>柜内</t>
    </r>
    <r>
      <rPr>
        <sz val="10"/>
        <rFont val="Arial"/>
        <family val="2"/>
      </rPr>
      <t>Ti ( K )</t>
    </r>
  </si>
  <si>
    <r>
      <t>柜外</t>
    </r>
    <r>
      <rPr>
        <sz val="10"/>
        <rFont val="Arial"/>
        <family val="2"/>
      </rPr>
      <t>Ta ( K )</t>
    </r>
  </si>
  <si>
    <t>使用说明：双线框内数据需要输入</t>
  </si>
  <si>
    <r>
      <t>温差△</t>
    </r>
    <r>
      <rPr>
        <sz val="10"/>
        <rFont val="Arial"/>
        <family val="2"/>
      </rPr>
      <t>T =</t>
    </r>
  </si>
  <si>
    <t>选电气柜材质并将对应材质的散热系数数值填写到I33到I41双线框内</t>
  </si>
  <si>
    <t>漆面钢板</t>
  </si>
  <si>
    <t>不锈钢钢板</t>
  </si>
  <si>
    <t>铝板</t>
  </si>
  <si>
    <t>木质</t>
  </si>
  <si>
    <t>塑料</t>
  </si>
  <si>
    <t>规格型号</t>
  </si>
  <si>
    <t>产品</t>
  </si>
  <si>
    <t>220V/50HZ</t>
  </si>
  <si>
    <t>380V/50HZ</t>
  </si>
  <si>
    <t>总发热量</t>
  </si>
  <si>
    <t>KW</t>
  </si>
  <si>
    <t>（请在下面灰色双线框内输入）</t>
  </si>
  <si>
    <t>（请在下面蓝色双线框内输入）</t>
  </si>
  <si>
    <t>（请在下面黄色双线框内输入）</t>
  </si>
  <si>
    <t>变压器总容量（KVA）</t>
  </si>
  <si>
    <t>变频器总功率（KW）</t>
  </si>
  <si>
    <t>其它器件功率估算（KW）</t>
  </si>
  <si>
    <t>只能有</t>
  </si>
  <si>
    <t>一个数据</t>
  </si>
  <si>
    <r>
      <t>2-4</t>
    </r>
    <r>
      <rPr>
        <b/>
        <sz val="10"/>
        <color indexed="57"/>
        <rFont val="宋体"/>
        <family val="0"/>
      </rPr>
      <t>项</t>
    </r>
  </si>
  <si>
    <t>所需散热量计算</t>
  </si>
  <si>
    <r>
      <t>所需散热能力</t>
    </r>
    <r>
      <rPr>
        <b/>
        <sz val="18"/>
        <rFont val="Arial"/>
        <family val="2"/>
      </rPr>
      <t>F( W ):</t>
    </r>
  </si>
  <si>
    <t>查选型曲线表</t>
  </si>
  <si>
    <t>步骤：</t>
  </si>
  <si>
    <t>1）找到散热能力F值对应的横线；</t>
  </si>
  <si>
    <t>2）找到温差值对应的斜线；</t>
  </si>
  <si>
    <t>3）两条线的交叉点延伸垂线到横坐标</t>
  </si>
  <si>
    <r>
      <t>①海拔1000米以下：</t>
    </r>
    <r>
      <rPr>
        <sz val="12"/>
        <rFont val="黑体"/>
        <family val="0"/>
      </rPr>
      <t>F=Fc</t>
    </r>
    <r>
      <rPr>
        <sz val="10"/>
        <rFont val="黑体"/>
        <family val="0"/>
      </rPr>
      <t>；</t>
    </r>
  </si>
  <si>
    <r>
      <t>②海拔1000米至2000米：</t>
    </r>
    <r>
      <rPr>
        <sz val="12"/>
        <rFont val="黑体"/>
        <family val="0"/>
      </rPr>
      <t>F=1.3Fc</t>
    </r>
    <r>
      <rPr>
        <sz val="10"/>
        <rFont val="黑体"/>
        <family val="0"/>
      </rPr>
      <t>；</t>
    </r>
  </si>
  <si>
    <r>
      <t>③海拔2000米以上：</t>
    </r>
    <r>
      <rPr>
        <sz val="12"/>
        <rFont val="黑体"/>
        <family val="0"/>
      </rPr>
      <t>F=1.6Fc</t>
    </r>
    <r>
      <rPr>
        <sz val="10"/>
        <rFont val="黑体"/>
        <family val="0"/>
      </rPr>
      <t>；</t>
    </r>
  </si>
  <si>
    <r>
      <t>此值就是你所要确定的初步风量</t>
    </r>
    <r>
      <rPr>
        <b/>
        <sz val="12"/>
        <rFont val="黑体"/>
        <family val="0"/>
      </rPr>
      <t>Fc</t>
    </r>
    <r>
      <rPr>
        <sz val="10"/>
        <rFont val="黑体"/>
        <family val="0"/>
      </rPr>
      <t>。</t>
    </r>
  </si>
  <si>
    <r>
      <t>④其他相对密闭场合：</t>
    </r>
    <r>
      <rPr>
        <sz val="12"/>
        <rFont val="黑体"/>
        <family val="0"/>
      </rPr>
      <t>F=2-3Fc</t>
    </r>
    <r>
      <rPr>
        <sz val="10"/>
        <rFont val="黑体"/>
        <family val="0"/>
      </rPr>
      <t>。</t>
    </r>
  </si>
  <si>
    <t>CM系列百叶窗散热器组型号规格</t>
  </si>
  <si>
    <t>风量</t>
  </si>
  <si>
    <t>CM92L</t>
  </si>
  <si>
    <t>CM124L</t>
  </si>
  <si>
    <t>CM177L</t>
  </si>
  <si>
    <t>CM224L</t>
  </si>
  <si>
    <t>CM292L</t>
  </si>
  <si>
    <t>百叶窗过滤器组</t>
  </si>
  <si>
    <t>电气柜风扇</t>
  </si>
  <si>
    <t>电气柜风机</t>
  </si>
  <si>
    <t>CM100F</t>
  </si>
  <si>
    <t>CM125F</t>
  </si>
  <si>
    <t>CM150F</t>
  </si>
  <si>
    <t>CM200F</t>
  </si>
  <si>
    <t>CM250F</t>
  </si>
  <si>
    <t>CM300F</t>
  </si>
  <si>
    <t>CM400F</t>
  </si>
  <si>
    <t>F =</t>
  </si>
  <si>
    <t>4）修正初步风量值,确定F：</t>
  </si>
  <si>
    <t>济南古登堡电气设备有限公司</t>
  </si>
  <si>
    <t>电气柜内元器件发热功率</t>
  </si>
  <si>
    <t>TEL:132 9531 9081   0531-8719 0658</t>
  </si>
  <si>
    <t>HTTP:WWW.GUDENBERG.COM</t>
  </si>
  <si>
    <t>！此表仅供设计选型参考使用，具体应用以实际使用工况为准，我公司不承担以此为唯一依据做出不正确选择产生不当结果的任何责任。</t>
  </si>
  <si>
    <t>电气柜散热风扇风机选型计算v1.2</t>
  </si>
  <si>
    <r>
      <t>20m</t>
    </r>
    <r>
      <rPr>
        <vertAlign val="superscript"/>
        <sz val="10.5"/>
        <rFont val="Times New Roman"/>
        <family val="1"/>
      </rPr>
      <t>3</t>
    </r>
    <r>
      <rPr>
        <sz val="10.5"/>
        <rFont val="Times New Roman"/>
        <family val="1"/>
      </rPr>
      <t>/h</t>
    </r>
  </si>
  <si>
    <r>
      <t>48m</t>
    </r>
    <r>
      <rPr>
        <vertAlign val="superscript"/>
        <sz val="10.5"/>
        <rFont val="Times New Roman"/>
        <family val="1"/>
      </rPr>
      <t>3</t>
    </r>
    <r>
      <rPr>
        <sz val="10.5"/>
        <rFont val="Times New Roman"/>
        <family val="1"/>
      </rPr>
      <t>/h</t>
    </r>
  </si>
  <si>
    <r>
      <t>85m</t>
    </r>
    <r>
      <rPr>
        <vertAlign val="superscript"/>
        <sz val="10.5"/>
        <rFont val="Times New Roman"/>
        <family val="1"/>
      </rPr>
      <t>3</t>
    </r>
    <r>
      <rPr>
        <sz val="10.5"/>
        <rFont val="Times New Roman"/>
        <family val="1"/>
      </rPr>
      <t>/h</t>
    </r>
  </si>
  <si>
    <r>
      <t>195m</t>
    </r>
    <r>
      <rPr>
        <vertAlign val="superscript"/>
        <sz val="10.5"/>
        <rFont val="Times New Roman"/>
        <family val="1"/>
      </rPr>
      <t>3</t>
    </r>
    <r>
      <rPr>
        <sz val="10.5"/>
        <rFont val="Times New Roman"/>
        <family val="1"/>
      </rPr>
      <t>/h</t>
    </r>
  </si>
  <si>
    <r>
      <t>400m</t>
    </r>
    <r>
      <rPr>
        <vertAlign val="superscript"/>
        <sz val="10.5"/>
        <rFont val="Times New Roman"/>
        <family val="1"/>
      </rPr>
      <t>3</t>
    </r>
    <r>
      <rPr>
        <sz val="10.5"/>
        <rFont val="Times New Roman"/>
        <family val="1"/>
      </rPr>
      <t>/h</t>
    </r>
  </si>
  <si>
    <t>Ver.1.3</t>
  </si>
  <si>
    <t>CM80F2</t>
  </si>
  <si>
    <t>CM92F2</t>
  </si>
  <si>
    <t>CM120F2</t>
  </si>
  <si>
    <t>CM150F2</t>
  </si>
  <si>
    <t>CM220F2</t>
  </si>
  <si>
    <t>CM260F2</t>
  </si>
  <si>
    <t>CM320F2</t>
  </si>
  <si>
    <r>
      <t>50m</t>
    </r>
    <r>
      <rPr>
        <vertAlign val="superscript"/>
        <sz val="10.5"/>
        <rFont val="Times New Roman"/>
        <family val="1"/>
      </rPr>
      <t>3</t>
    </r>
    <r>
      <rPr>
        <sz val="10.5"/>
        <rFont val="Times New Roman"/>
        <family val="1"/>
      </rPr>
      <t>/h</t>
    </r>
  </si>
  <si>
    <r>
      <t>58m</t>
    </r>
    <r>
      <rPr>
        <vertAlign val="superscript"/>
        <sz val="10.5"/>
        <rFont val="Times New Roman"/>
        <family val="1"/>
      </rPr>
      <t>3</t>
    </r>
    <r>
      <rPr>
        <sz val="10.5"/>
        <rFont val="Times New Roman"/>
        <family val="1"/>
      </rPr>
      <t>/h</t>
    </r>
  </si>
  <si>
    <r>
      <t>190m</t>
    </r>
    <r>
      <rPr>
        <vertAlign val="superscript"/>
        <sz val="10.5"/>
        <rFont val="Times New Roman"/>
        <family val="1"/>
      </rPr>
      <t>3</t>
    </r>
    <r>
      <rPr>
        <sz val="10.5"/>
        <rFont val="Times New Roman"/>
        <family val="1"/>
      </rPr>
      <t>/h</t>
    </r>
  </si>
  <si>
    <r>
      <t>580m</t>
    </r>
    <r>
      <rPr>
        <vertAlign val="superscript"/>
        <sz val="10.5"/>
        <rFont val="Times New Roman"/>
        <family val="1"/>
      </rPr>
      <t>3</t>
    </r>
    <r>
      <rPr>
        <sz val="10.5"/>
        <rFont val="Times New Roman"/>
        <family val="1"/>
      </rPr>
      <t>/h</t>
    </r>
  </si>
  <si>
    <r>
      <t>900m</t>
    </r>
    <r>
      <rPr>
        <vertAlign val="superscript"/>
        <sz val="10.5"/>
        <rFont val="Times New Roman"/>
        <family val="1"/>
      </rPr>
      <t>3</t>
    </r>
    <r>
      <rPr>
        <sz val="10.5"/>
        <rFont val="Times New Roman"/>
        <family val="1"/>
      </rPr>
      <t>/h</t>
    </r>
  </si>
  <si>
    <r>
      <t>1800m</t>
    </r>
    <r>
      <rPr>
        <vertAlign val="superscript"/>
        <sz val="10.5"/>
        <rFont val="Arial"/>
        <family val="2"/>
      </rPr>
      <t>3</t>
    </r>
    <r>
      <rPr>
        <sz val="10.5"/>
        <rFont val="Times New Roman"/>
        <family val="1"/>
      </rPr>
      <t>/h</t>
    </r>
  </si>
  <si>
    <r>
      <t>1.4m</t>
    </r>
    <r>
      <rPr>
        <vertAlign val="superscript"/>
        <sz val="10.5"/>
        <rFont val="Times New Roman"/>
        <family val="1"/>
      </rPr>
      <t>3</t>
    </r>
    <r>
      <rPr>
        <sz val="10.5"/>
        <rFont val="Times New Roman"/>
        <family val="1"/>
      </rPr>
      <t>/min</t>
    </r>
  </si>
  <si>
    <r>
      <t>2.5m</t>
    </r>
    <r>
      <rPr>
        <vertAlign val="superscript"/>
        <sz val="10.5"/>
        <rFont val="Times New Roman"/>
        <family val="1"/>
      </rPr>
      <t>3</t>
    </r>
    <r>
      <rPr>
        <sz val="10.5"/>
        <rFont val="Times New Roman"/>
        <family val="1"/>
      </rPr>
      <t>/min</t>
    </r>
  </si>
  <si>
    <r>
      <t>5.5m</t>
    </r>
    <r>
      <rPr>
        <vertAlign val="superscript"/>
        <sz val="10.5"/>
        <rFont val="Times New Roman"/>
        <family val="1"/>
      </rPr>
      <t>3</t>
    </r>
    <r>
      <rPr>
        <sz val="10.5"/>
        <rFont val="Times New Roman"/>
        <family val="1"/>
      </rPr>
      <t>/min</t>
    </r>
  </si>
  <si>
    <r>
      <t>13m</t>
    </r>
    <r>
      <rPr>
        <vertAlign val="superscript"/>
        <sz val="10.5"/>
        <rFont val="Times New Roman"/>
        <family val="1"/>
      </rPr>
      <t>3</t>
    </r>
    <r>
      <rPr>
        <sz val="10.5"/>
        <rFont val="Times New Roman"/>
        <family val="1"/>
      </rPr>
      <t>/min</t>
    </r>
  </si>
  <si>
    <r>
      <t>20m</t>
    </r>
    <r>
      <rPr>
        <vertAlign val="superscript"/>
        <sz val="10.5"/>
        <rFont val="Times New Roman"/>
        <family val="1"/>
      </rPr>
      <t>3</t>
    </r>
    <r>
      <rPr>
        <sz val="10.5"/>
        <rFont val="Times New Roman"/>
        <family val="1"/>
      </rPr>
      <t>/min</t>
    </r>
  </si>
  <si>
    <r>
      <t>34m</t>
    </r>
    <r>
      <rPr>
        <vertAlign val="superscript"/>
        <sz val="10.5"/>
        <rFont val="Times New Roman"/>
        <family val="1"/>
      </rPr>
      <t>3</t>
    </r>
    <r>
      <rPr>
        <sz val="10.5"/>
        <rFont val="Times New Roman"/>
        <family val="1"/>
      </rPr>
      <t>/min</t>
    </r>
  </si>
  <si>
    <r>
      <t>55m</t>
    </r>
    <r>
      <rPr>
        <vertAlign val="superscript"/>
        <sz val="10.5"/>
        <rFont val="Times New Roman"/>
        <family val="1"/>
      </rPr>
      <t>3</t>
    </r>
    <r>
      <rPr>
        <sz val="10.5"/>
        <rFont val="Times New Roman"/>
        <family val="1"/>
      </rPr>
      <t>/min</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</si>
</sst>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s>
  <fonts count="29">
    <font>
      <sz val="10"/>
      <name val="Arial"/>
      <family val="2"/>
    </font>
    <font>
      <b/>
      <sz val="10"/>
      <name val="Arial"/>
      <family val="2"/>
    </font>
    <font>
      <u val="single"/>
      <sz val="10"/>
      <color indexed="12"/>
      <name val="Arial"/>
      <family val="2"/>
    </font>
    <font>
      <u val="single"/>
      <sz val="10"/>
      <color indexed="36"/>
      <name val="Arial"/>
      <family val="2"/>
    </font>
    <font>
      <sz val="16"/>
      <name val="Arial"/>
      <family val="2"/>
    </font>
    <font>
      <b/>
      <sz val="20"/>
      <name val="Arial"/>
      <family val="2"/>
    </font>
    <font>
      <sz val="26"/>
      <name val="Arial"/>
      <family val="2"/>
    </font>
    <font>
      <sz val="8"/>
      <name val="Arial"/>
      <family val="2"/>
    </font>
    <font>
      <sz val="10"/>
      <name val="宋体"/>
      <family val="0"/>
    </font>
    <font>
      <b/>
      <sz val="16"/>
      <color indexed="61"/>
      <name val="幼圆"/>
      <family val="3"/>
    </font>
    <font>
      <sz val="12"/>
      <name val="黑体"/>
      <family val="0"/>
    </font>
    <font>
      <sz val="11"/>
      <name val="幼圆"/>
      <family val="3"/>
    </font>
    <font>
      <b/>
      <sz val="10"/>
      <name val="宋体"/>
      <family val="0"/>
    </font>
    <font>
      <b/>
      <sz val="10"/>
      <color indexed="10"/>
      <name val="宋体"/>
      <family val="0"/>
    </font>
    <font>
      <b/>
      <sz val="10"/>
      <color indexed="10"/>
      <name val="Arial"/>
      <family val="2"/>
    </font>
    <font>
      <b/>
      <sz val="11"/>
      <color indexed="12"/>
      <name val="幼圆"/>
      <family val="3"/>
    </font>
    <font>
      <sz val="9"/>
      <name val="宋体"/>
      <family val="0"/>
    </font>
    <font>
      <b/>
      <sz val="18"/>
      <name val="宋体"/>
      <family val="0"/>
    </font>
    <font>
      <b/>
      <sz val="18"/>
      <name val="Arial"/>
      <family val="2"/>
    </font>
    <font>
      <b/>
      <sz val="10"/>
      <color indexed="57"/>
      <name val="Arial"/>
      <family val="2"/>
    </font>
    <font>
      <b/>
      <sz val="10"/>
      <color indexed="57"/>
      <name val="宋体"/>
      <family val="0"/>
    </font>
    <font>
      <sz val="10"/>
      <name val="黑体"/>
      <family val="0"/>
    </font>
    <font>
      <b/>
      <sz val="12"/>
      <name val="黑体"/>
      <family val="0"/>
    </font>
    <font>
      <sz val="10.5"/>
      <name val="Times New Roman"/>
      <family val="1"/>
    </font>
    <font>
      <vertAlign val="superscript"/>
      <sz val="10.5"/>
      <name val="Times New Roman"/>
      <family val="1"/>
    </font>
    <font>
      <b/>
      <i/>
      <sz val="18"/>
      <color indexed="12"/>
      <name val="Arial"/>
      <family val="2"/>
    </font>
    <font>
      <sz val="9"/>
      <name val="Arial"/>
      <family val="2"/>
    </font>
    <font>
      <b/>
      <sz val="8"/>
      <color indexed="10"/>
      <name val="Arial"/>
      <family val="2"/>
    </font>
    <font>
      <vertAlign val="superscript"/>
      <sz val="10.5"/>
      <name val="Arial"/>
      <family val="2"/>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gray0625">
        <bgColor indexed="42"/>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57"/>
        <bgColor indexed="64"/>
      </patternFill>
    </fill>
  </fills>
  <borders count="34">
    <border>
      <left/>
      <right/>
      <top/>
      <bottom/>
      <diagonal/>
    </border>
    <border>
      <left style="double"/>
      <right style="double"/>
      <top style="double"/>
      <bottom style="double"/>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style="double"/>
      <bottom style="double"/>
    </border>
    <border>
      <left style="thick"/>
      <right style="thick"/>
      <top style="thick"/>
      <bottom style="thick"/>
    </border>
    <border>
      <left style="mediumDashed"/>
      <right style="mediumDashed"/>
      <top style="mediumDashed"/>
      <bottom style="mediumDashed"/>
    </border>
    <border>
      <left>
        <color indexed="63"/>
      </left>
      <right style="thick"/>
      <top style="thick"/>
      <bottom>
        <color indexed="63"/>
      </bottom>
    </border>
    <border>
      <left style="thick"/>
      <right style="thick"/>
      <top>
        <color indexed="63"/>
      </top>
      <bottom>
        <color indexed="63"/>
      </bottom>
    </border>
    <border>
      <left style="thick"/>
      <right style="thick"/>
      <top style="thick"/>
      <bottom>
        <color indexed="63"/>
      </bottom>
    </border>
    <border>
      <left style="hair"/>
      <right style="hair"/>
      <top style="hair"/>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n"/>
      <right style="thin"/>
      <top style="thin"/>
      <bottom style="thin"/>
    </border>
    <border>
      <left style="thick"/>
      <right style="thin"/>
      <top style="thin"/>
      <bottom style="thin"/>
    </border>
    <border>
      <left style="thin"/>
      <right style="thin"/>
      <top style="thin"/>
      <bottom style="thick"/>
    </border>
    <border>
      <left>
        <color indexed="63"/>
      </left>
      <right style="thin"/>
      <top style="thin"/>
      <bottom style="thin"/>
    </border>
    <border>
      <left style="thin"/>
      <right>
        <color indexed="63"/>
      </right>
      <top style="thin"/>
      <bottom style="thin"/>
    </border>
    <border>
      <left>
        <color indexed="63"/>
      </left>
      <right style="double"/>
      <top>
        <color indexed="63"/>
      </top>
      <bottom>
        <color indexed="63"/>
      </bottom>
    </border>
    <border>
      <left style="double"/>
      <right style="double"/>
      <top style="thick"/>
      <bottom>
        <color indexed="63"/>
      </bottom>
    </border>
    <border>
      <left style="double"/>
      <right style="double"/>
      <top>
        <color indexed="63"/>
      </top>
      <bottom>
        <color indexed="63"/>
      </bottom>
    </border>
    <border>
      <left style="double"/>
      <right style="double"/>
      <top>
        <color indexed="63"/>
      </top>
      <bottom style="double"/>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 fillId="0" borderId="0" applyNumberFormat="0" applyFill="0" applyBorder="0" applyAlignment="0" applyProtection="0"/>
  </cellStyleXfs>
  <cellXfs count="144">
    <xf numFmtId="0" fontId="0" fillId="0" borderId="0" xfId="0" applyAlignment="1">
      <alignment/>
    </xf>
    <xf numFmtId="0" fontId="0" fillId="2" borderId="1" xfId="0" applyFill="1" applyBorder="1" applyAlignment="1">
      <alignment horizontal="center"/>
    </xf>
    <xf numFmtId="0" fontId="0" fillId="0" borderId="2" xfId="0" applyBorder="1" applyAlignment="1">
      <alignment/>
    </xf>
    <xf numFmtId="0" fontId="1" fillId="3" borderId="2" xfId="0" applyFont="1" applyFill="1" applyBorder="1" applyAlignment="1">
      <alignment horizontal="center"/>
    </xf>
    <xf numFmtId="0" fontId="0" fillId="4" borderId="3" xfId="0" applyFill="1" applyBorder="1" applyAlignment="1">
      <alignment/>
    </xf>
    <xf numFmtId="0" fontId="0" fillId="0" borderId="4" xfId="0" applyBorder="1" applyAlignment="1">
      <alignment/>
    </xf>
    <xf numFmtId="0" fontId="0" fillId="3" borderId="1" xfId="0" applyFill="1" applyBorder="1" applyAlignment="1">
      <alignment horizontal="center"/>
    </xf>
    <xf numFmtId="0" fontId="0" fillId="0" borderId="0" xfId="0" applyFont="1" applyAlignment="1">
      <alignment/>
    </xf>
    <xf numFmtId="0" fontId="0" fillId="0" borderId="5" xfId="0" applyBorder="1" applyAlignment="1">
      <alignment/>
    </xf>
    <xf numFmtId="1" fontId="5" fillId="5" borderId="6" xfId="0" applyNumberFormat="1" applyFont="1" applyFill="1" applyBorder="1" applyAlignment="1">
      <alignment horizontal="center"/>
    </xf>
    <xf numFmtId="0" fontId="1" fillId="4" borderId="1" xfId="0" applyFont="1" applyFill="1" applyBorder="1" applyAlignment="1">
      <alignment horizontal="center"/>
    </xf>
    <xf numFmtId="0" fontId="1" fillId="4" borderId="7" xfId="0" applyFont="1" applyFill="1" applyBorder="1" applyAlignment="1">
      <alignment horizontal="center"/>
    </xf>
    <xf numFmtId="0" fontId="0" fillId="6" borderId="1" xfId="0" applyFill="1" applyBorder="1" applyAlignment="1">
      <alignment horizontal="center"/>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7" borderId="6" xfId="0" applyFont="1" applyFill="1" applyBorder="1" applyAlignment="1">
      <alignment horizontal="center"/>
    </xf>
    <xf numFmtId="0" fontId="1" fillId="3" borderId="11" xfId="0" applyFont="1" applyFill="1" applyBorder="1" applyAlignment="1">
      <alignment horizontal="center"/>
    </xf>
    <xf numFmtId="0" fontId="0" fillId="6" borderId="0" xfId="0" applyFill="1" applyBorder="1" applyAlignment="1">
      <alignment horizontal="center"/>
    </xf>
    <xf numFmtId="0" fontId="0" fillId="3" borderId="0" xfId="0" applyFill="1" applyBorder="1" applyAlignment="1">
      <alignment horizontal="center"/>
    </xf>
    <xf numFmtId="0" fontId="0" fillId="8" borderId="4" xfId="0" applyFill="1" applyBorder="1" applyAlignment="1">
      <alignment/>
    </xf>
    <xf numFmtId="0" fontId="0" fillId="8" borderId="0" xfId="0" applyFill="1" applyAlignment="1">
      <alignment/>
    </xf>
    <xf numFmtId="0" fontId="0" fillId="8" borderId="2" xfId="0" applyFill="1" applyBorder="1" applyAlignment="1">
      <alignment/>
    </xf>
    <xf numFmtId="0" fontId="1" fillId="8" borderId="4" xfId="0" applyFont="1" applyFill="1" applyBorder="1" applyAlignment="1">
      <alignment horizontal="center"/>
    </xf>
    <xf numFmtId="0" fontId="0" fillId="8" borderId="4" xfId="0" applyFill="1" applyBorder="1" applyAlignment="1">
      <alignment horizontal="center"/>
    </xf>
    <xf numFmtId="0" fontId="0" fillId="8" borderId="2" xfId="0" applyFill="1" applyBorder="1" applyAlignment="1">
      <alignment horizontal="center"/>
    </xf>
    <xf numFmtId="0" fontId="6" fillId="8" borderId="2" xfId="0" applyFont="1"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left"/>
    </xf>
    <xf numFmtId="0" fontId="8" fillId="0" borderId="0" xfId="0" applyFont="1" applyAlignment="1">
      <alignment/>
    </xf>
    <xf numFmtId="0" fontId="0" fillId="8" borderId="3" xfId="0" applyFill="1" applyBorder="1" applyAlignment="1">
      <alignment/>
    </xf>
    <xf numFmtId="0" fontId="0" fillId="8" borderId="8" xfId="0" applyFill="1" applyBorder="1" applyAlignment="1">
      <alignment/>
    </xf>
    <xf numFmtId="0" fontId="0" fillId="8" borderId="0"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8" borderId="13" xfId="0" applyFill="1" applyBorder="1" applyAlignment="1">
      <alignment horizontal="left"/>
    </xf>
    <xf numFmtId="0" fontId="0" fillId="8" borderId="14" xfId="0" applyFill="1" applyBorder="1" applyAlignment="1">
      <alignment/>
    </xf>
    <xf numFmtId="0" fontId="1" fillId="2" borderId="15" xfId="0" applyFont="1" applyFill="1" applyBorder="1" applyAlignment="1">
      <alignment horizontal="center"/>
    </xf>
    <xf numFmtId="0" fontId="10" fillId="2" borderId="3" xfId="0" applyFont="1" applyFill="1" applyBorder="1" applyAlignment="1">
      <alignment vertical="center"/>
    </xf>
    <xf numFmtId="0" fontId="0" fillId="2" borderId="3" xfId="0" applyFill="1" applyBorder="1" applyAlignment="1">
      <alignment/>
    </xf>
    <xf numFmtId="0" fontId="13" fillId="2" borderId="3" xfId="0" applyFont="1" applyFill="1" applyBorder="1" applyAlignment="1">
      <alignment/>
    </xf>
    <xf numFmtId="0" fontId="1" fillId="2" borderId="8" xfId="0" applyFont="1" applyFill="1" applyBorder="1" applyAlignment="1">
      <alignment horizontal="center"/>
    </xf>
    <xf numFmtId="0" fontId="8" fillId="8" borderId="0" xfId="0" applyFont="1" applyFill="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1" fillId="3" borderId="15" xfId="0" applyFont="1" applyFill="1" applyBorder="1" applyAlignment="1">
      <alignment horizontal="center"/>
    </xf>
    <xf numFmtId="0" fontId="10" fillId="3" borderId="3" xfId="0" applyFont="1" applyFill="1" applyBorder="1" applyAlignment="1">
      <alignment vertical="center"/>
    </xf>
    <xf numFmtId="0" fontId="11" fillId="8" borderId="0" xfId="0" applyFont="1" applyFill="1" applyBorder="1" applyAlignment="1">
      <alignment/>
    </xf>
    <xf numFmtId="0" fontId="0" fillId="0" borderId="13" xfId="0" applyBorder="1" applyAlignment="1">
      <alignment/>
    </xf>
    <xf numFmtId="49" fontId="0" fillId="8" borderId="13" xfId="0" applyNumberFormat="1" applyFill="1" applyBorder="1" applyAlignment="1">
      <alignment/>
    </xf>
    <xf numFmtId="0" fontId="0" fillId="0" borderId="13" xfId="0" applyBorder="1" applyAlignment="1" applyProtection="1">
      <alignment horizontal="center"/>
      <protection hidden="1" locked="0"/>
    </xf>
    <xf numFmtId="0" fontId="1" fillId="4" borderId="15" xfId="0" applyFont="1" applyFill="1" applyBorder="1" applyAlignment="1">
      <alignment horizontal="center"/>
    </xf>
    <xf numFmtId="0" fontId="1" fillId="4" borderId="8" xfId="0" applyFont="1" applyFill="1" applyBorder="1" applyAlignment="1">
      <alignment horizontal="center"/>
    </xf>
    <xf numFmtId="0" fontId="10" fillId="4" borderId="3" xfId="0" applyFont="1" applyFill="1" applyBorder="1" applyAlignment="1">
      <alignment/>
    </xf>
    <xf numFmtId="0" fontId="1" fillId="6" borderId="15" xfId="0" applyFont="1" applyFill="1" applyBorder="1" applyAlignment="1">
      <alignment horizontal="center"/>
    </xf>
    <xf numFmtId="0" fontId="1" fillId="6" borderId="8" xfId="0" applyFont="1" applyFill="1" applyBorder="1" applyAlignment="1">
      <alignment horizontal="center"/>
    </xf>
    <xf numFmtId="0" fontId="1" fillId="5" borderId="15" xfId="0" applyFont="1" applyFill="1" applyBorder="1" applyAlignment="1">
      <alignment horizontal="center"/>
    </xf>
    <xf numFmtId="0" fontId="10" fillId="5" borderId="3" xfId="0" applyFont="1" applyFill="1" applyBorder="1" applyAlignment="1">
      <alignment/>
    </xf>
    <xf numFmtId="0" fontId="0" fillId="5" borderId="3" xfId="0" applyFont="1" applyFill="1" applyBorder="1" applyAlignment="1">
      <alignment/>
    </xf>
    <xf numFmtId="0" fontId="0" fillId="5" borderId="3" xfId="0" applyFont="1" applyFill="1" applyBorder="1" applyAlignment="1">
      <alignment horizontal="center"/>
    </xf>
    <xf numFmtId="0" fontId="1" fillId="5" borderId="3" xfId="0" applyFont="1" applyFill="1" applyBorder="1" applyAlignment="1">
      <alignment horizontal="center"/>
    </xf>
    <xf numFmtId="0" fontId="1" fillId="5" borderId="8" xfId="0" applyFont="1" applyFill="1" applyBorder="1" applyAlignment="1">
      <alignment horizontal="center"/>
    </xf>
    <xf numFmtId="0" fontId="1" fillId="8" borderId="0" xfId="0" applyFont="1" applyFill="1" applyBorder="1" applyAlignment="1">
      <alignment horizontal="center"/>
    </xf>
    <xf numFmtId="0" fontId="5" fillId="8" borderId="0" xfId="0" applyFont="1" applyFill="1" applyBorder="1" applyAlignment="1">
      <alignment horizontal="center"/>
    </xf>
    <xf numFmtId="0" fontId="1" fillId="9" borderId="15" xfId="0" applyFont="1" applyFill="1" applyBorder="1" applyAlignment="1">
      <alignment horizontal="center"/>
    </xf>
    <xf numFmtId="0" fontId="0" fillId="9" borderId="3" xfId="0" applyFill="1" applyBorder="1" applyAlignment="1">
      <alignment/>
    </xf>
    <xf numFmtId="0" fontId="0" fillId="9" borderId="8" xfId="0" applyFill="1" applyBorder="1" applyAlignment="1">
      <alignment/>
    </xf>
    <xf numFmtId="0" fontId="10" fillId="9" borderId="3" xfId="0" applyFont="1" applyFill="1" applyBorder="1" applyAlignment="1">
      <alignment/>
    </xf>
    <xf numFmtId="0" fontId="0" fillId="8" borderId="16" xfId="0" applyFill="1" applyBorder="1" applyAlignment="1">
      <alignment horizontal="center"/>
    </xf>
    <xf numFmtId="0" fontId="16" fillId="8" borderId="17" xfId="0" applyFont="1" applyFill="1" applyBorder="1" applyAlignment="1">
      <alignment horizontal="left"/>
    </xf>
    <xf numFmtId="0" fontId="0" fillId="8" borderId="17" xfId="0" applyFill="1" applyBorder="1" applyAlignment="1">
      <alignment horizontal="center"/>
    </xf>
    <xf numFmtId="0" fontId="8" fillId="10" borderId="17" xfId="0" applyFont="1" applyFill="1" applyBorder="1" applyAlignment="1">
      <alignment horizontal="center"/>
    </xf>
    <xf numFmtId="0" fontId="8" fillId="10" borderId="16" xfId="0" applyFont="1" applyFill="1" applyBorder="1" applyAlignment="1">
      <alignment horizontal="center"/>
    </xf>
    <xf numFmtId="0" fontId="0" fillId="11" borderId="17" xfId="0" applyFill="1" applyBorder="1" applyAlignment="1">
      <alignment horizontal="center"/>
    </xf>
    <xf numFmtId="0" fontId="0" fillId="11" borderId="16" xfId="0" applyFill="1" applyBorder="1" applyAlignment="1">
      <alignment horizontal="center"/>
    </xf>
    <xf numFmtId="0" fontId="0" fillId="8" borderId="18" xfId="0" applyFill="1" applyBorder="1" applyAlignment="1">
      <alignment horizontal="center"/>
    </xf>
    <xf numFmtId="0" fontId="7" fillId="12" borderId="13" xfId="0" applyFont="1" applyFill="1" applyBorder="1" applyAlignment="1">
      <alignment horizontal="center"/>
    </xf>
    <xf numFmtId="14" fontId="7" fillId="12" borderId="14" xfId="0" applyNumberFormat="1" applyFont="1" applyFill="1" applyBorder="1" applyAlignment="1">
      <alignment/>
    </xf>
    <xf numFmtId="0" fontId="13" fillId="4" borderId="3" xfId="0" applyFont="1" applyFill="1" applyBorder="1" applyAlignment="1">
      <alignment/>
    </xf>
    <xf numFmtId="0" fontId="0" fillId="10" borderId="0" xfId="0" applyFill="1" applyBorder="1" applyAlignment="1">
      <alignment/>
    </xf>
    <xf numFmtId="0" fontId="0" fillId="10" borderId="2" xfId="0" applyFill="1" applyBorder="1" applyAlignment="1">
      <alignment/>
    </xf>
    <xf numFmtId="0" fontId="1" fillId="10" borderId="4" xfId="0" applyFont="1" applyFill="1" applyBorder="1" applyAlignment="1">
      <alignment horizontal="center"/>
    </xf>
    <xf numFmtId="0" fontId="10" fillId="10" borderId="0" xfId="0" applyFont="1" applyFill="1" applyBorder="1" applyAlignment="1">
      <alignment/>
    </xf>
    <xf numFmtId="0" fontId="8" fillId="8" borderId="0" xfId="0" applyFont="1" applyFill="1" applyBorder="1" applyAlignment="1">
      <alignment horizontal="left"/>
    </xf>
    <xf numFmtId="0" fontId="0" fillId="10" borderId="1" xfId="0" applyFill="1" applyBorder="1" applyAlignment="1">
      <alignment horizontal="center"/>
    </xf>
    <xf numFmtId="0" fontId="1" fillId="8" borderId="0" xfId="0" applyFont="1" applyFill="1" applyBorder="1" applyAlignment="1">
      <alignment/>
    </xf>
    <xf numFmtId="0" fontId="11" fillId="8" borderId="0" xfId="0" applyFont="1" applyFill="1" applyBorder="1" applyAlignment="1">
      <alignment horizontal="left"/>
    </xf>
    <xf numFmtId="0" fontId="13" fillId="10" borderId="0" xfId="0" applyFont="1" applyFill="1" applyBorder="1" applyAlignment="1">
      <alignment/>
    </xf>
    <xf numFmtId="0" fontId="0" fillId="0" borderId="0" xfId="0" applyFill="1" applyBorder="1" applyAlignment="1">
      <alignment/>
    </xf>
    <xf numFmtId="0" fontId="12" fillId="8" borderId="16" xfId="0" applyFont="1" applyFill="1" applyBorder="1" applyAlignment="1">
      <alignment horizontal="center"/>
    </xf>
    <xf numFmtId="0" fontId="1" fillId="8" borderId="19" xfId="0" applyFont="1" applyFill="1" applyBorder="1" applyAlignment="1">
      <alignment/>
    </xf>
    <xf numFmtId="0" fontId="0" fillId="10" borderId="20" xfId="0" applyFill="1" applyBorder="1" applyAlignment="1">
      <alignment/>
    </xf>
    <xf numFmtId="0" fontId="0" fillId="8" borderId="21" xfId="0" applyFill="1" applyBorder="1" applyAlignment="1">
      <alignment/>
    </xf>
    <xf numFmtId="0" fontId="19" fillId="2" borderId="22" xfId="0" applyFont="1" applyFill="1" applyBorder="1" applyAlignment="1">
      <alignment horizontal="center"/>
    </xf>
    <xf numFmtId="0" fontId="20" fillId="8" borderId="23" xfId="0" applyFont="1" applyFill="1" applyBorder="1" applyAlignment="1">
      <alignment horizontal="center"/>
    </xf>
    <xf numFmtId="0" fontId="20" fillId="0" borderId="24" xfId="0" applyFont="1" applyFill="1" applyBorder="1" applyAlignment="1">
      <alignment horizontal="center"/>
    </xf>
    <xf numFmtId="0" fontId="0" fillId="5" borderId="3" xfId="0" applyFill="1" applyBorder="1" applyAlignment="1">
      <alignment horizontal="center"/>
    </xf>
    <xf numFmtId="0" fontId="21" fillId="8" borderId="0" xfId="0" applyFont="1" applyFill="1" applyBorder="1" applyAlignment="1">
      <alignment/>
    </xf>
    <xf numFmtId="0" fontId="22" fillId="8" borderId="0" xfId="0" applyFont="1" applyFill="1" applyBorder="1" applyAlignment="1">
      <alignment/>
    </xf>
    <xf numFmtId="0" fontId="21" fillId="8" borderId="0" xfId="0" applyFont="1" applyFill="1" applyBorder="1" applyAlignment="1">
      <alignment horizontal="left"/>
    </xf>
    <xf numFmtId="0" fontId="0" fillId="8" borderId="0" xfId="0" applyFont="1" applyFill="1" applyBorder="1" applyAlignment="1">
      <alignment/>
    </xf>
    <xf numFmtId="0" fontId="0" fillId="8" borderId="2" xfId="0" applyFont="1" applyFill="1" applyBorder="1" applyAlignment="1">
      <alignment/>
    </xf>
    <xf numFmtId="0" fontId="23" fillId="0" borderId="0" xfId="0" applyFont="1" applyAlignment="1">
      <alignment horizontal="justify"/>
    </xf>
    <xf numFmtId="0" fontId="23" fillId="0" borderId="16" xfId="0" applyFont="1" applyBorder="1" applyAlignment="1">
      <alignment horizontal="center"/>
    </xf>
    <xf numFmtId="0" fontId="23" fillId="11" borderId="16" xfId="0" applyFont="1" applyFill="1" applyBorder="1" applyAlignment="1">
      <alignment horizontal="center"/>
    </xf>
    <xf numFmtId="0" fontId="8" fillId="10" borderId="25" xfId="0" applyFont="1" applyFill="1" applyBorder="1" applyAlignment="1">
      <alignment horizontal="center"/>
    </xf>
    <xf numFmtId="0" fontId="8" fillId="10" borderId="26" xfId="0" applyFont="1" applyFill="1" applyBorder="1" applyAlignment="1">
      <alignment horizontal="center"/>
    </xf>
    <xf numFmtId="0" fontId="8" fillId="10" borderId="27" xfId="0" applyFont="1" applyFill="1" applyBorder="1" applyAlignment="1">
      <alignment horizontal="center"/>
    </xf>
    <xf numFmtId="0" fontId="23" fillId="0" borderId="28" xfId="0" applyFont="1" applyBorder="1" applyAlignment="1">
      <alignment horizontal="center"/>
    </xf>
    <xf numFmtId="0" fontId="23" fillId="11" borderId="28" xfId="0" applyFont="1" applyFill="1" applyBorder="1" applyAlignment="1">
      <alignment horizontal="center"/>
    </xf>
    <xf numFmtId="0" fontId="0" fillId="8" borderId="29" xfId="0" applyFill="1" applyBorder="1" applyAlignment="1">
      <alignment horizontal="center"/>
    </xf>
    <xf numFmtId="0" fontId="23" fillId="0" borderId="18" xfId="0" applyFont="1" applyBorder="1" applyAlignment="1">
      <alignment horizontal="center"/>
    </xf>
    <xf numFmtId="0" fontId="0" fillId="8" borderId="14" xfId="0" applyFill="1" applyBorder="1" applyAlignment="1">
      <alignment horizontal="left"/>
    </xf>
    <xf numFmtId="0" fontId="27" fillId="12" borderId="13" xfId="0" applyFont="1" applyFill="1" applyBorder="1" applyAlignment="1">
      <alignment horizontal="right"/>
    </xf>
    <xf numFmtId="0" fontId="21" fillId="8" borderId="0" xfId="0" applyFont="1" applyFill="1" applyBorder="1" applyAlignment="1">
      <alignment horizontal="left"/>
    </xf>
    <xf numFmtId="0" fontId="21" fillId="8" borderId="2" xfId="0" applyFont="1" applyFill="1" applyBorder="1" applyAlignment="1">
      <alignment horizontal="left"/>
    </xf>
    <xf numFmtId="0" fontId="13" fillId="6" borderId="3" xfId="0" applyFont="1" applyFill="1" applyBorder="1" applyAlignment="1">
      <alignment horizontal="left"/>
    </xf>
    <xf numFmtId="0" fontId="14" fillId="6" borderId="3" xfId="0" applyFont="1" applyFill="1" applyBorder="1" applyAlignment="1">
      <alignment horizontal="left"/>
    </xf>
    <xf numFmtId="0" fontId="25" fillId="0" borderId="30" xfId="16" applyFont="1" applyFill="1" applyBorder="1" applyAlignment="1">
      <alignment horizontal="center" vertical="center"/>
    </xf>
    <xf numFmtId="0" fontId="25" fillId="0" borderId="31" xfId="16" applyFont="1" applyFill="1" applyBorder="1" applyAlignment="1">
      <alignment horizontal="center" vertical="center"/>
    </xf>
    <xf numFmtId="0" fontId="25" fillId="0" borderId="32" xfId="16" applyFont="1" applyFill="1" applyBorder="1" applyAlignment="1">
      <alignment horizontal="center" vertical="center"/>
    </xf>
    <xf numFmtId="0" fontId="16" fillId="12" borderId="30" xfId="0" applyFont="1" applyFill="1" applyBorder="1" applyAlignment="1">
      <alignment horizontal="center"/>
    </xf>
    <xf numFmtId="0" fontId="26" fillId="12" borderId="31" xfId="0" applyFont="1" applyFill="1" applyBorder="1" applyAlignment="1">
      <alignment horizontal="center"/>
    </xf>
    <xf numFmtId="0" fontId="26" fillId="12" borderId="32" xfId="0" applyFont="1" applyFill="1" applyBorder="1" applyAlignment="1">
      <alignment horizontal="center"/>
    </xf>
    <xf numFmtId="0" fontId="8" fillId="12" borderId="12" xfId="0" applyFont="1" applyFill="1" applyBorder="1" applyAlignment="1">
      <alignment horizontal="center"/>
    </xf>
    <xf numFmtId="0" fontId="0" fillId="12" borderId="13" xfId="0" applyFill="1" applyBorder="1" applyAlignment="1">
      <alignment horizontal="center"/>
    </xf>
    <xf numFmtId="0" fontId="9" fillId="10" borderId="30" xfId="0" applyFont="1" applyFill="1" applyBorder="1" applyAlignment="1">
      <alignment horizontal="center"/>
    </xf>
    <xf numFmtId="0" fontId="9" fillId="10" borderId="31" xfId="0" applyFont="1" applyFill="1" applyBorder="1" applyAlignment="1">
      <alignment horizontal="center"/>
    </xf>
    <xf numFmtId="0" fontId="9" fillId="10" borderId="32" xfId="0" applyFont="1" applyFill="1" applyBorder="1" applyAlignment="1">
      <alignment horizontal="center"/>
    </xf>
    <xf numFmtId="0" fontId="4" fillId="8" borderId="15" xfId="0" applyFont="1" applyFill="1" applyBorder="1" applyAlignment="1">
      <alignment horizontal="left"/>
    </xf>
    <xf numFmtId="0" fontId="4" fillId="8" borderId="3" xfId="0" applyFont="1" applyFill="1" applyBorder="1" applyAlignment="1">
      <alignment horizontal="left"/>
    </xf>
    <xf numFmtId="0" fontId="4" fillId="8" borderId="4" xfId="0" applyFont="1" applyFill="1" applyBorder="1" applyAlignment="1">
      <alignment horizontal="left"/>
    </xf>
    <xf numFmtId="0" fontId="4" fillId="8" borderId="0" xfId="0" applyFont="1" applyFill="1" applyBorder="1" applyAlignment="1">
      <alignment horizontal="left"/>
    </xf>
    <xf numFmtId="0" fontId="15" fillId="8" borderId="12" xfId="0" applyFont="1" applyFill="1" applyBorder="1" applyAlignment="1">
      <alignment horizontal="left" vertical="center"/>
    </xf>
    <xf numFmtId="0" fontId="15" fillId="8" borderId="13" xfId="0" applyFont="1" applyFill="1" applyBorder="1" applyAlignment="1">
      <alignment horizontal="left" vertical="center"/>
    </xf>
    <xf numFmtId="0" fontId="10" fillId="6" borderId="3" xfId="0" applyFont="1" applyFill="1" applyBorder="1" applyAlignment="1">
      <alignment horizontal="center"/>
    </xf>
    <xf numFmtId="0" fontId="13" fillId="3" borderId="3" xfId="0" applyFont="1" applyFill="1" applyBorder="1" applyAlignment="1">
      <alignment horizontal="center"/>
    </xf>
    <xf numFmtId="0" fontId="17" fillId="12" borderId="30" xfId="0" applyFont="1" applyFill="1" applyBorder="1" applyAlignment="1">
      <alignment horizontal="right"/>
    </xf>
    <xf numFmtId="0" fontId="17" fillId="12" borderId="31" xfId="0" applyFont="1" applyFill="1" applyBorder="1" applyAlignment="1">
      <alignment horizontal="right"/>
    </xf>
    <xf numFmtId="0" fontId="17" fillId="12" borderId="32" xfId="0" applyFont="1" applyFill="1" applyBorder="1" applyAlignment="1">
      <alignment horizontal="right"/>
    </xf>
    <xf numFmtId="0" fontId="8" fillId="8" borderId="13" xfId="0" applyFont="1" applyFill="1" applyBorder="1" applyAlignment="1">
      <alignment horizontal="right"/>
    </xf>
    <xf numFmtId="0" fontId="0" fillId="8" borderId="13" xfId="0" applyFill="1" applyBorder="1" applyAlignment="1">
      <alignment horizontal="right"/>
    </xf>
    <xf numFmtId="0" fontId="23" fillId="0" borderId="33" xfId="0"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56</xdr:row>
      <xdr:rowOff>171450</xdr:rowOff>
    </xdr:from>
    <xdr:to>
      <xdr:col>7</xdr:col>
      <xdr:colOff>0</xdr:colOff>
      <xdr:row>71</xdr:row>
      <xdr:rowOff>85725</xdr:rowOff>
    </xdr:to>
    <xdr:pic>
      <xdr:nvPicPr>
        <xdr:cNvPr id="1" name="Picture 11"/>
        <xdr:cNvPicPr preferRelativeResize="1">
          <a:picLocks noChangeAspect="1"/>
        </xdr:cNvPicPr>
      </xdr:nvPicPr>
      <xdr:blipFill>
        <a:blip r:embed="rId1"/>
        <a:stretch>
          <a:fillRect/>
        </a:stretch>
      </xdr:blipFill>
      <xdr:spPr>
        <a:xfrm>
          <a:off x="104775" y="11020425"/>
          <a:ext cx="5438775" cy="3343275"/>
        </a:xfrm>
        <a:prstGeom prst="rect">
          <a:avLst/>
        </a:prstGeom>
        <a:noFill/>
        <a:ln w="9525" cmpd="sng">
          <a:noFill/>
        </a:ln>
      </xdr:spPr>
    </xdr:pic>
    <xdr:clientData/>
  </xdr:twoCellAnchor>
  <xdr:twoCellAnchor editAs="oneCell">
    <xdr:from>
      <xdr:col>8</xdr:col>
      <xdr:colOff>228600</xdr:colOff>
      <xdr:row>1</xdr:row>
      <xdr:rowOff>28575</xdr:rowOff>
    </xdr:from>
    <xdr:to>
      <xdr:col>9</xdr:col>
      <xdr:colOff>209550</xdr:colOff>
      <xdr:row>4</xdr:row>
      <xdr:rowOff>266700</xdr:rowOff>
    </xdr:to>
    <xdr:pic>
      <xdr:nvPicPr>
        <xdr:cNvPr id="2" name="Picture 13"/>
        <xdr:cNvPicPr preferRelativeResize="1">
          <a:picLocks noChangeAspect="1"/>
        </xdr:cNvPicPr>
      </xdr:nvPicPr>
      <xdr:blipFill>
        <a:blip r:embed="rId2"/>
        <a:stretch>
          <a:fillRect/>
        </a:stretch>
      </xdr:blipFill>
      <xdr:spPr>
        <a:xfrm>
          <a:off x="6543675" y="209550"/>
          <a:ext cx="781050" cy="838200"/>
        </a:xfrm>
        <a:prstGeom prst="rect">
          <a:avLst/>
        </a:prstGeom>
        <a:noFill/>
        <a:ln w="9525" cmpd="sng">
          <a:noFill/>
        </a:ln>
      </xdr:spPr>
    </xdr:pic>
    <xdr:clientData/>
  </xdr:twoCellAnchor>
  <xdr:twoCellAnchor editAs="oneCell">
    <xdr:from>
      <xdr:col>1</xdr:col>
      <xdr:colOff>695325</xdr:colOff>
      <xdr:row>54</xdr:row>
      <xdr:rowOff>66675</xdr:rowOff>
    </xdr:from>
    <xdr:to>
      <xdr:col>2</xdr:col>
      <xdr:colOff>390525</xdr:colOff>
      <xdr:row>54</xdr:row>
      <xdr:rowOff>447675</xdr:rowOff>
    </xdr:to>
    <xdr:pic>
      <xdr:nvPicPr>
        <xdr:cNvPr id="3" name="Picture 14"/>
        <xdr:cNvPicPr preferRelativeResize="1">
          <a:picLocks noChangeAspect="1"/>
        </xdr:cNvPicPr>
      </xdr:nvPicPr>
      <xdr:blipFill>
        <a:blip r:embed="rId3"/>
        <a:stretch>
          <a:fillRect/>
        </a:stretch>
      </xdr:blipFill>
      <xdr:spPr>
        <a:xfrm>
          <a:off x="1514475" y="10210800"/>
          <a:ext cx="4572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denberg.com/channel.asp?id=1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
  <sheetViews>
    <sheetView tabSelected="1" zoomScale="105" zoomScaleNormal="105" workbookViewId="0" topLeftCell="A58">
      <selection activeCell="N88" sqref="N88"/>
    </sheetView>
  </sheetViews>
  <sheetFormatPr defaultColWidth="9.140625" defaultRowHeight="12.75"/>
  <cols>
    <col min="1" max="1" width="12.28125" style="0" customWidth="1"/>
    <col min="2" max="4" width="11.421875" style="0" customWidth="1"/>
    <col min="5" max="5" width="12.28125" style="0" customWidth="1"/>
    <col min="6" max="6" width="11.57421875" style="0" bestFit="1" customWidth="1"/>
    <col min="7" max="7" width="12.7109375" style="0" customWidth="1"/>
    <col min="8" max="8" width="11.57421875" style="0" bestFit="1" customWidth="1"/>
    <col min="9" max="9" width="12.00390625" style="0" customWidth="1"/>
    <col min="10" max="10" width="9.28125" style="0" customWidth="1"/>
    <col min="11" max="16384" width="11.421875" style="0" customWidth="1"/>
  </cols>
  <sheetData>
    <row r="1" spans="1:10" ht="14.25" thickBot="1" thickTop="1">
      <c r="A1" s="122" t="s">
        <v>107</v>
      </c>
      <c r="B1" s="123"/>
      <c r="C1" s="123"/>
      <c r="D1" s="123"/>
      <c r="E1" s="123"/>
      <c r="F1" s="123"/>
      <c r="G1" s="123"/>
      <c r="H1" s="123"/>
      <c r="I1" s="123"/>
      <c r="J1" s="124"/>
    </row>
    <row r="2" spans="1:10" ht="13.5" thickTop="1">
      <c r="A2" s="130" t="s">
        <v>105</v>
      </c>
      <c r="B2" s="131"/>
      <c r="C2" s="131"/>
      <c r="D2" s="131"/>
      <c r="E2" s="131"/>
      <c r="F2" s="131"/>
      <c r="G2" s="131"/>
      <c r="H2" s="31"/>
      <c r="I2" s="31"/>
      <c r="J2" s="32"/>
    </row>
    <row r="3" spans="1:10" ht="13.5" thickBot="1">
      <c r="A3" s="132"/>
      <c r="B3" s="133"/>
      <c r="C3" s="133"/>
      <c r="D3" s="133"/>
      <c r="E3" s="133"/>
      <c r="F3" s="133"/>
      <c r="G3" s="133"/>
      <c r="H3" s="33"/>
      <c r="I3" s="33"/>
      <c r="J3" s="23"/>
    </row>
    <row r="4" spans="1:10" ht="20.25" customHeight="1" thickBot="1" thickTop="1">
      <c r="A4" s="127" t="s">
        <v>108</v>
      </c>
      <c r="B4" s="128"/>
      <c r="C4" s="128"/>
      <c r="D4" s="128"/>
      <c r="E4" s="128"/>
      <c r="F4" s="128"/>
      <c r="G4" s="129"/>
      <c r="H4" s="29"/>
      <c r="I4" s="33"/>
      <c r="J4" s="23"/>
    </row>
    <row r="5" spans="1:10" ht="21.75" customHeight="1" thickBot="1" thickTop="1">
      <c r="A5" s="134" t="s">
        <v>49</v>
      </c>
      <c r="B5" s="135"/>
      <c r="C5" s="135"/>
      <c r="D5" s="135"/>
      <c r="E5" s="135"/>
      <c r="F5" s="135"/>
      <c r="G5" s="135"/>
      <c r="H5" s="36"/>
      <c r="I5" s="35"/>
      <c r="J5" s="37"/>
    </row>
    <row r="6" spans="1:10" ht="13.5" hidden="1" thickBot="1">
      <c r="A6" s="21"/>
      <c r="B6" s="22"/>
      <c r="C6" s="22"/>
      <c r="D6" s="22"/>
      <c r="E6" s="22"/>
      <c r="F6" s="22"/>
      <c r="G6" s="22"/>
      <c r="H6" s="22"/>
      <c r="I6" s="22"/>
      <c r="J6" s="23"/>
    </row>
    <row r="7" spans="1:10" ht="18" customHeight="1" thickTop="1">
      <c r="A7" s="38" t="s">
        <v>1</v>
      </c>
      <c r="B7" s="39" t="s">
        <v>36</v>
      </c>
      <c r="C7" s="40"/>
      <c r="D7" s="40"/>
      <c r="E7" s="41" t="s">
        <v>65</v>
      </c>
      <c r="F7" s="40"/>
      <c r="G7" s="40"/>
      <c r="H7" s="40"/>
      <c r="I7" s="94" t="s">
        <v>71</v>
      </c>
      <c r="J7" s="42" t="s">
        <v>1</v>
      </c>
    </row>
    <row r="8" spans="1:10" ht="13.5" thickBot="1">
      <c r="A8" s="24"/>
      <c r="B8" s="33"/>
      <c r="C8" s="33"/>
      <c r="D8" s="33"/>
      <c r="E8" s="33"/>
      <c r="F8" s="33"/>
      <c r="G8" s="33"/>
      <c r="H8" s="33"/>
      <c r="I8" s="95" t="s">
        <v>69</v>
      </c>
      <c r="J8" s="23"/>
    </row>
    <row r="9" spans="1:10" ht="14.25" thickBot="1" thickTop="1">
      <c r="A9" s="21"/>
      <c r="B9" s="43" t="s">
        <v>33</v>
      </c>
      <c r="C9" s="1">
        <v>1.65</v>
      </c>
      <c r="D9" s="44" t="s">
        <v>34</v>
      </c>
      <c r="E9" s="1">
        <v>0.8</v>
      </c>
      <c r="F9" s="44" t="s">
        <v>35</v>
      </c>
      <c r="G9" s="1">
        <v>0.6</v>
      </c>
      <c r="H9" s="45"/>
      <c r="I9" s="96" t="s">
        <v>70</v>
      </c>
      <c r="J9" s="2"/>
    </row>
    <row r="10" spans="1:10" ht="14.25" thickBot="1" thickTop="1">
      <c r="A10" s="34"/>
      <c r="B10" s="35"/>
      <c r="C10" s="35"/>
      <c r="D10" s="35"/>
      <c r="E10" s="35"/>
      <c r="F10" s="35"/>
      <c r="G10" s="35"/>
      <c r="H10" s="35"/>
      <c r="I10" s="35"/>
      <c r="J10" s="37"/>
    </row>
    <row r="11" spans="1:10" ht="20.25" customHeight="1" thickTop="1">
      <c r="A11" s="46" t="s">
        <v>2</v>
      </c>
      <c r="B11" s="47" t="s">
        <v>37</v>
      </c>
      <c r="C11" s="47"/>
      <c r="D11" s="47"/>
      <c r="E11" s="47"/>
      <c r="F11" s="47"/>
      <c r="G11" s="47"/>
      <c r="H11" s="137" t="s">
        <v>46</v>
      </c>
      <c r="I11" s="137"/>
      <c r="J11" s="14" t="s">
        <v>2</v>
      </c>
    </row>
    <row r="12" spans="1:12" ht="13.5" thickBot="1">
      <c r="A12" s="21"/>
      <c r="B12" s="33"/>
      <c r="C12" s="33"/>
      <c r="D12" s="33"/>
      <c r="E12" s="33"/>
      <c r="F12" s="33"/>
      <c r="G12" s="33"/>
      <c r="H12" s="33"/>
      <c r="I12" s="33"/>
      <c r="J12" s="23"/>
      <c r="L12" s="30"/>
    </row>
    <row r="13" spans="1:10" ht="15.75" thickBot="1" thickTop="1">
      <c r="A13" s="25" t="s">
        <v>14</v>
      </c>
      <c r="B13" s="18" t="s">
        <v>13</v>
      </c>
      <c r="C13" s="48" t="s">
        <v>39</v>
      </c>
      <c r="D13" s="33"/>
      <c r="E13" s="33"/>
      <c r="F13" s="28" t="s">
        <v>0</v>
      </c>
      <c r="G13" s="20">
        <f>1.8*C9*(E9+G9)+1.4*E9*G9</f>
        <v>4.829999999999999</v>
      </c>
      <c r="H13" s="33"/>
      <c r="I13" s="6">
        <v>4.83</v>
      </c>
      <c r="J13" s="26" t="s">
        <v>4</v>
      </c>
    </row>
    <row r="14" spans="1:10" ht="14.25" thickBot="1" thickTop="1">
      <c r="A14" s="25"/>
      <c r="B14" s="45"/>
      <c r="C14" s="33"/>
      <c r="D14" s="33"/>
      <c r="E14" s="33"/>
      <c r="F14" s="33"/>
      <c r="G14" s="45"/>
      <c r="H14" s="33"/>
      <c r="I14" s="45"/>
      <c r="J14" s="26"/>
    </row>
    <row r="15" spans="1:10" ht="15.75" thickBot="1" thickTop="1">
      <c r="A15" s="25" t="s">
        <v>15</v>
      </c>
      <c r="B15" s="13" t="s">
        <v>26</v>
      </c>
      <c r="C15" s="48" t="s">
        <v>38</v>
      </c>
      <c r="D15" s="33"/>
      <c r="E15" s="33"/>
      <c r="F15" s="28" t="s">
        <v>0</v>
      </c>
      <c r="G15" s="20">
        <f>1.4*E9*(C9+G9)+1.8*G9*C9</f>
        <v>4.302</v>
      </c>
      <c r="H15" s="33"/>
      <c r="I15" s="6"/>
      <c r="J15" s="26" t="s">
        <v>4</v>
      </c>
    </row>
    <row r="16" spans="1:10" ht="14.25" thickBot="1" thickTop="1">
      <c r="A16" s="25"/>
      <c r="B16" s="45"/>
      <c r="C16" s="33"/>
      <c r="D16" s="33"/>
      <c r="E16" s="33"/>
      <c r="F16" s="33"/>
      <c r="G16" s="45"/>
      <c r="H16" s="33"/>
      <c r="I16" s="45"/>
      <c r="J16" s="26"/>
    </row>
    <row r="17" spans="1:10" ht="15.75" thickBot="1" thickTop="1">
      <c r="A17" s="25" t="s">
        <v>16</v>
      </c>
      <c r="B17" s="3" t="s">
        <v>27</v>
      </c>
      <c r="C17" s="48" t="s">
        <v>40</v>
      </c>
      <c r="D17" s="33"/>
      <c r="E17" s="33"/>
      <c r="F17" s="28" t="s">
        <v>0</v>
      </c>
      <c r="G17" s="20">
        <f>1.4*G9*(C9+E9)+1.8*E9*C9</f>
        <v>4.434000000000001</v>
      </c>
      <c r="H17" s="33"/>
      <c r="I17" s="6"/>
      <c r="J17" s="26" t="s">
        <v>4</v>
      </c>
    </row>
    <row r="18" spans="1:10" ht="14.25" thickBot="1" thickTop="1">
      <c r="A18" s="25"/>
      <c r="B18" s="45"/>
      <c r="C18" s="33"/>
      <c r="D18" s="33"/>
      <c r="E18" s="33"/>
      <c r="F18" s="33"/>
      <c r="G18" s="45"/>
      <c r="H18" s="33"/>
      <c r="I18" s="45"/>
      <c r="J18" s="26"/>
    </row>
    <row r="19" spans="1:10" ht="15.75" thickBot="1" thickTop="1">
      <c r="A19" s="25" t="s">
        <v>17</v>
      </c>
      <c r="B19" s="14" t="s">
        <v>28</v>
      </c>
      <c r="C19" s="48" t="s">
        <v>41</v>
      </c>
      <c r="D19" s="33"/>
      <c r="E19" s="33"/>
      <c r="F19" s="28" t="s">
        <v>0</v>
      </c>
      <c r="G19" s="20">
        <f>1.4*C9*(E9+G9)+1.4*E9*G9</f>
        <v>3.905999999999999</v>
      </c>
      <c r="H19" s="33"/>
      <c r="I19" s="6"/>
      <c r="J19" s="26" t="s">
        <v>4</v>
      </c>
    </row>
    <row r="20" spans="1:10" ht="14.25" thickBot="1" thickTop="1">
      <c r="A20" s="25"/>
      <c r="B20" s="45"/>
      <c r="C20" s="33"/>
      <c r="D20" s="33"/>
      <c r="E20" s="33"/>
      <c r="F20" s="33"/>
      <c r="G20" s="45"/>
      <c r="H20" s="33"/>
      <c r="I20" s="45"/>
      <c r="J20" s="26"/>
    </row>
    <row r="21" spans="1:10" ht="15.75" thickBot="1" thickTop="1">
      <c r="A21" s="25" t="s">
        <v>18</v>
      </c>
      <c r="B21" s="15" t="s">
        <v>29</v>
      </c>
      <c r="C21" s="48" t="s">
        <v>42</v>
      </c>
      <c r="D21" s="33"/>
      <c r="E21" s="33"/>
      <c r="F21" s="28" t="s">
        <v>0</v>
      </c>
      <c r="G21" s="20">
        <f>1.8*E9*C9+1.4*E9*G9+G9*C9</f>
        <v>4.038</v>
      </c>
      <c r="H21" s="33"/>
      <c r="I21" s="6"/>
      <c r="J21" s="26" t="s">
        <v>4</v>
      </c>
    </row>
    <row r="22" spans="1:10" ht="14.25" thickBot="1" thickTop="1">
      <c r="A22" s="25"/>
      <c r="B22" s="45"/>
      <c r="C22" s="33"/>
      <c r="D22" s="33"/>
      <c r="E22" s="33"/>
      <c r="F22" s="33"/>
      <c r="G22" s="45"/>
      <c r="H22" s="33"/>
      <c r="I22" s="45"/>
      <c r="J22" s="26"/>
    </row>
    <row r="23" spans="1:10" ht="15.75" thickBot="1" thickTop="1">
      <c r="A23" s="25" t="s">
        <v>19</v>
      </c>
      <c r="B23" s="16" t="s">
        <v>30</v>
      </c>
      <c r="C23" s="48" t="s">
        <v>43</v>
      </c>
      <c r="D23" s="33"/>
      <c r="E23" s="33"/>
      <c r="F23" s="28" t="s">
        <v>0</v>
      </c>
      <c r="G23" s="20">
        <f>1.4*E9*(C9+G9)+G9*C9</f>
        <v>3.5099999999999993</v>
      </c>
      <c r="H23" s="33"/>
      <c r="I23" s="6"/>
      <c r="J23" s="26" t="s">
        <v>4</v>
      </c>
    </row>
    <row r="24" spans="1:10" ht="14.25" thickBot="1" thickTop="1">
      <c r="A24" s="21"/>
      <c r="B24" s="45"/>
      <c r="C24" s="33"/>
      <c r="D24" s="33"/>
      <c r="E24" s="33"/>
      <c r="F24" s="33"/>
      <c r="G24" s="45"/>
      <c r="H24" s="33"/>
      <c r="I24" s="45"/>
      <c r="J24" s="26"/>
    </row>
    <row r="25" spans="1:10" ht="15.75" thickBot="1" thickTop="1">
      <c r="A25" s="25" t="s">
        <v>20</v>
      </c>
      <c r="B25" s="17" t="s">
        <v>31</v>
      </c>
      <c r="C25" s="48" t="s">
        <v>44</v>
      </c>
      <c r="D25" s="33"/>
      <c r="E25" s="33"/>
      <c r="F25" s="28" t="s">
        <v>0</v>
      </c>
      <c r="G25" s="20">
        <f>1.4*E9*C9+0.7*E9*G9+G9*C9</f>
        <v>3.1739999999999995</v>
      </c>
      <c r="H25" s="33"/>
      <c r="I25" s="6"/>
      <c r="J25" s="26" t="s">
        <v>4</v>
      </c>
    </row>
    <row r="26" spans="1:10" ht="14.25" thickBot="1" thickTop="1">
      <c r="A26" s="34"/>
      <c r="B26" s="49"/>
      <c r="C26" s="36"/>
      <c r="D26" s="50"/>
      <c r="E26" s="35"/>
      <c r="F26" s="35"/>
      <c r="G26" s="49"/>
      <c r="H26" s="35"/>
      <c r="I26" s="51"/>
      <c r="J26" s="37"/>
    </row>
    <row r="27" spans="1:10" ht="15.75" thickTop="1">
      <c r="A27" s="52" t="s">
        <v>3</v>
      </c>
      <c r="B27" s="54" t="s">
        <v>45</v>
      </c>
      <c r="C27" s="4"/>
      <c r="D27" s="79" t="s">
        <v>64</v>
      </c>
      <c r="E27" s="4"/>
      <c r="F27" s="4"/>
      <c r="G27" s="4"/>
      <c r="H27" s="4"/>
      <c r="I27" s="4"/>
      <c r="J27" s="53" t="s">
        <v>3</v>
      </c>
    </row>
    <row r="28" spans="1:10" ht="13.5" thickBot="1">
      <c r="A28" s="21"/>
      <c r="B28" s="33"/>
      <c r="C28" s="33"/>
      <c r="D28" s="33"/>
      <c r="E28" s="33"/>
      <c r="F28" s="33"/>
      <c r="G28" s="33"/>
      <c r="H28" s="33"/>
      <c r="I28" s="33"/>
      <c r="J28" s="23"/>
    </row>
    <row r="29" spans="1:10" ht="14.25" thickBot="1" thickTop="1">
      <c r="A29" s="21"/>
      <c r="B29" s="43" t="s">
        <v>47</v>
      </c>
      <c r="C29" s="10">
        <v>35</v>
      </c>
      <c r="D29" s="43" t="s">
        <v>48</v>
      </c>
      <c r="E29" s="10">
        <v>40</v>
      </c>
      <c r="F29" s="33"/>
      <c r="G29" s="33"/>
      <c r="H29" s="43" t="s">
        <v>50</v>
      </c>
      <c r="I29" s="11">
        <f>C29-E29</f>
        <v>-5</v>
      </c>
      <c r="J29" s="23"/>
    </row>
    <row r="30" spans="1:10" ht="14.25" thickBot="1" thickTop="1">
      <c r="A30" s="34"/>
      <c r="B30" s="35"/>
      <c r="C30" s="35"/>
      <c r="D30" s="35"/>
      <c r="E30" s="35"/>
      <c r="F30" s="35"/>
      <c r="G30" s="35"/>
      <c r="H30" s="35"/>
      <c r="I30" s="35"/>
      <c r="J30" s="37"/>
    </row>
    <row r="31" spans="1:10" ht="15.75" thickTop="1">
      <c r="A31" s="55" t="s">
        <v>5</v>
      </c>
      <c r="B31" s="136" t="s">
        <v>51</v>
      </c>
      <c r="C31" s="136"/>
      <c r="D31" s="136"/>
      <c r="E31" s="136"/>
      <c r="F31" s="136"/>
      <c r="G31" s="136"/>
      <c r="H31" s="117" t="s">
        <v>46</v>
      </c>
      <c r="I31" s="118"/>
      <c r="J31" s="56" t="s">
        <v>5</v>
      </c>
    </row>
    <row r="32" spans="1:10" ht="13.5" thickBot="1">
      <c r="A32" s="21"/>
      <c r="B32" s="33"/>
      <c r="C32" s="33"/>
      <c r="D32" s="33"/>
      <c r="E32" s="33"/>
      <c r="F32" s="33"/>
      <c r="G32" s="33"/>
      <c r="H32" s="33"/>
      <c r="I32" s="33"/>
      <c r="J32" s="23"/>
    </row>
    <row r="33" spans="1:10" ht="15.75" thickBot="1" thickTop="1">
      <c r="A33" s="25" t="s">
        <v>21</v>
      </c>
      <c r="B33" s="48" t="s">
        <v>52</v>
      </c>
      <c r="C33" s="33"/>
      <c r="D33" s="33"/>
      <c r="E33" s="19">
        <v>5.5</v>
      </c>
      <c r="F33" s="33"/>
      <c r="G33" s="33"/>
      <c r="H33" s="33"/>
      <c r="I33" s="12"/>
      <c r="J33" s="26" t="s">
        <v>4</v>
      </c>
    </row>
    <row r="34" spans="1:10" ht="14.25" thickBot="1" thickTop="1">
      <c r="A34" s="25"/>
      <c r="B34" s="33"/>
      <c r="C34" s="33"/>
      <c r="D34" s="33"/>
      <c r="E34" s="45"/>
      <c r="F34" s="33"/>
      <c r="G34" s="33"/>
      <c r="H34" s="33"/>
      <c r="I34" s="45"/>
      <c r="J34" s="23"/>
    </row>
    <row r="35" spans="1:10" ht="15.75" thickBot="1" thickTop="1">
      <c r="A35" s="25" t="s">
        <v>22</v>
      </c>
      <c r="B35" s="48" t="s">
        <v>53</v>
      </c>
      <c r="C35" s="33"/>
      <c r="D35" s="33"/>
      <c r="E35" s="19">
        <v>4.5</v>
      </c>
      <c r="F35" s="33"/>
      <c r="G35" s="33"/>
      <c r="H35" s="33"/>
      <c r="I35" s="12">
        <v>4.5</v>
      </c>
      <c r="J35" s="26" t="s">
        <v>4</v>
      </c>
    </row>
    <row r="36" spans="1:10" ht="14.25" thickBot="1" thickTop="1">
      <c r="A36" s="25"/>
      <c r="B36" s="33"/>
      <c r="C36" s="33"/>
      <c r="D36" s="33"/>
      <c r="E36" s="45"/>
      <c r="F36" s="33"/>
      <c r="G36" s="33"/>
      <c r="H36" s="33"/>
      <c r="I36" s="45"/>
      <c r="J36" s="23"/>
    </row>
    <row r="37" spans="1:10" ht="15.75" thickBot="1" thickTop="1">
      <c r="A37" s="25" t="s">
        <v>23</v>
      </c>
      <c r="B37" s="48" t="s">
        <v>54</v>
      </c>
      <c r="C37" s="33"/>
      <c r="D37" s="33"/>
      <c r="E37" s="19">
        <v>12</v>
      </c>
      <c r="F37" s="33"/>
      <c r="G37" s="33"/>
      <c r="H37" s="33"/>
      <c r="I37" s="12"/>
      <c r="J37" s="26" t="s">
        <v>4</v>
      </c>
    </row>
    <row r="38" spans="1:10" ht="14.25" thickBot="1" thickTop="1">
      <c r="A38" s="25"/>
      <c r="B38" s="33"/>
      <c r="C38" s="33"/>
      <c r="D38" s="33"/>
      <c r="E38" s="45"/>
      <c r="F38" s="33"/>
      <c r="G38" s="33"/>
      <c r="H38" s="33"/>
      <c r="I38" s="8"/>
      <c r="J38" s="23"/>
    </row>
    <row r="39" spans="1:10" ht="15.75" thickBot="1" thickTop="1">
      <c r="A39" s="25" t="s">
        <v>24</v>
      </c>
      <c r="B39" s="48" t="s">
        <v>56</v>
      </c>
      <c r="C39" s="33"/>
      <c r="D39" s="33"/>
      <c r="E39" s="19">
        <v>3.5</v>
      </c>
      <c r="F39" s="33"/>
      <c r="G39" s="33"/>
      <c r="H39" s="33"/>
      <c r="I39" s="12"/>
      <c r="J39" s="26" t="s">
        <v>4</v>
      </c>
    </row>
    <row r="40" spans="1:10" ht="14.25" thickBot="1" thickTop="1">
      <c r="A40" s="25"/>
      <c r="B40" s="33"/>
      <c r="C40" s="33"/>
      <c r="D40" s="33"/>
      <c r="E40" s="45"/>
      <c r="F40" s="33"/>
      <c r="G40" s="33"/>
      <c r="H40" s="33"/>
      <c r="I40" s="8"/>
      <c r="J40" s="23"/>
    </row>
    <row r="41" spans="1:10" ht="15.75" thickBot="1" thickTop="1">
      <c r="A41" s="25" t="s">
        <v>25</v>
      </c>
      <c r="B41" s="48" t="s">
        <v>55</v>
      </c>
      <c r="C41" s="33"/>
      <c r="D41" s="33"/>
      <c r="E41" s="19">
        <v>2.5</v>
      </c>
      <c r="F41" s="33" t="s">
        <v>32</v>
      </c>
      <c r="G41" s="33"/>
      <c r="H41" s="33"/>
      <c r="I41" s="12"/>
      <c r="J41" s="26" t="s">
        <v>4</v>
      </c>
    </row>
    <row r="42" spans="1:10" ht="14.25" thickBot="1" thickTop="1">
      <c r="A42" s="34"/>
      <c r="B42" s="35"/>
      <c r="C42" s="35"/>
      <c r="D42" s="35"/>
      <c r="E42" s="35"/>
      <c r="F42" s="35"/>
      <c r="G42" s="35"/>
      <c r="H42" s="35"/>
      <c r="I42" s="35"/>
      <c r="J42" s="37"/>
    </row>
    <row r="43" spans="1:10" ht="16.5" thickBot="1" thickTop="1">
      <c r="A43" s="82">
        <v>5</v>
      </c>
      <c r="B43" s="83" t="s">
        <v>104</v>
      </c>
      <c r="C43" s="80"/>
      <c r="D43" s="80"/>
      <c r="E43" s="88" t="s">
        <v>63</v>
      </c>
      <c r="F43" s="80"/>
      <c r="G43" s="80"/>
      <c r="H43" s="80"/>
      <c r="I43" s="80"/>
      <c r="J43" s="81"/>
    </row>
    <row r="44" spans="1:10" ht="18" customHeight="1" thickBot="1" thickTop="1">
      <c r="A44" s="21"/>
      <c r="B44" s="33"/>
      <c r="C44" s="33"/>
      <c r="D44" s="33"/>
      <c r="E44" s="33"/>
      <c r="F44" s="87" t="s">
        <v>66</v>
      </c>
      <c r="G44" s="33"/>
      <c r="H44" s="93"/>
      <c r="I44" s="85">
        <v>0</v>
      </c>
      <c r="J44" s="23"/>
    </row>
    <row r="45" spans="1:10" ht="18" customHeight="1" thickBot="1" thickTop="1">
      <c r="A45" s="21"/>
      <c r="B45" s="33"/>
      <c r="C45" s="33"/>
      <c r="D45" s="33"/>
      <c r="E45" s="33"/>
      <c r="F45" s="87" t="s">
        <v>67</v>
      </c>
      <c r="G45" s="33"/>
      <c r="H45" s="93"/>
      <c r="I45" s="85">
        <v>0</v>
      </c>
      <c r="J45" s="23"/>
    </row>
    <row r="46" spans="1:10" ht="18" customHeight="1" thickBot="1" thickTop="1">
      <c r="A46" s="21"/>
      <c r="B46" s="90" t="s">
        <v>61</v>
      </c>
      <c r="C46" s="92">
        <f>I44*0.01+I45*0.06+I46*0.03+I47*0.02</f>
        <v>0.024</v>
      </c>
      <c r="D46" s="91" t="s">
        <v>62</v>
      </c>
      <c r="E46" s="33"/>
      <c r="F46" s="87" t="s">
        <v>68</v>
      </c>
      <c r="G46" s="33"/>
      <c r="H46" s="93" t="s">
        <v>59</v>
      </c>
      <c r="I46" s="85">
        <v>0.8</v>
      </c>
      <c r="J46" s="23"/>
    </row>
    <row r="47" spans="1:10" ht="18" customHeight="1" thickBot="1" thickTop="1">
      <c r="A47" s="21"/>
      <c r="B47" s="33"/>
      <c r="C47" s="33"/>
      <c r="D47" s="33"/>
      <c r="F47" s="87"/>
      <c r="G47" s="33"/>
      <c r="H47" s="33" t="s">
        <v>60</v>
      </c>
      <c r="I47" s="85">
        <v>0</v>
      </c>
      <c r="J47" s="23"/>
    </row>
    <row r="48" spans="1:10" ht="8.25" customHeight="1" thickBot="1" thickTop="1">
      <c r="A48" s="21"/>
      <c r="B48" s="84"/>
      <c r="C48" s="33"/>
      <c r="D48" s="33"/>
      <c r="E48" s="141"/>
      <c r="F48" s="142"/>
      <c r="G48" s="89"/>
      <c r="H48" s="86"/>
      <c r="I48" s="33"/>
      <c r="J48" s="23"/>
    </row>
    <row r="49" spans="1:10" s="7" customFormat="1" ht="15.75" thickTop="1">
      <c r="A49" s="57">
        <v>6</v>
      </c>
      <c r="B49" s="58" t="s">
        <v>72</v>
      </c>
      <c r="C49" s="59"/>
      <c r="D49" s="59"/>
      <c r="E49" s="60" t="s">
        <v>101</v>
      </c>
      <c r="F49" s="60" t="s">
        <v>7</v>
      </c>
      <c r="G49" s="59" t="s">
        <v>8</v>
      </c>
      <c r="H49" s="61" t="s">
        <v>9</v>
      </c>
      <c r="I49" s="61" t="s">
        <v>6</v>
      </c>
      <c r="J49" s="62">
        <v>6</v>
      </c>
    </row>
    <row r="50" spans="1:10" ht="13.5" thickBot="1">
      <c r="A50" s="21"/>
      <c r="B50" s="33"/>
      <c r="C50" s="33"/>
      <c r="D50" s="33"/>
      <c r="E50" s="33"/>
      <c r="F50" s="33"/>
      <c r="G50" s="33"/>
      <c r="H50" s="33"/>
      <c r="I50" s="33"/>
      <c r="J50" s="23"/>
    </row>
    <row r="51" spans="1:10" ht="13.5" hidden="1" thickBot="1">
      <c r="A51" s="21"/>
      <c r="B51" s="33"/>
      <c r="C51" s="33"/>
      <c r="D51" s="33"/>
      <c r="E51" s="33"/>
      <c r="F51" s="33"/>
      <c r="G51" s="33"/>
      <c r="H51" s="33"/>
      <c r="I51" s="33"/>
      <c r="J51" s="23"/>
    </row>
    <row r="52" spans="1:10" ht="34.5" thickBot="1" thickTop="1">
      <c r="A52" s="138" t="s">
        <v>73</v>
      </c>
      <c r="B52" s="139"/>
      <c r="C52" s="139"/>
      <c r="D52" s="140"/>
      <c r="E52" s="9">
        <f>C46*1000-G52*F52*H52</f>
        <v>132.675</v>
      </c>
      <c r="F52" s="63">
        <f>SUM(I13,I15,I17,I19,I21,I23,I25)</f>
        <v>4.83</v>
      </c>
      <c r="G52" s="63">
        <f>SUM(I33,I35,I37,I39,I41)</f>
        <v>4.5</v>
      </c>
      <c r="H52" s="63">
        <f>I29</f>
        <v>-5</v>
      </c>
      <c r="I52" s="64" t="s">
        <v>12</v>
      </c>
      <c r="J52" s="27" t="s">
        <v>11</v>
      </c>
    </row>
    <row r="53" spans="1:10" ht="13.5" hidden="1" thickTop="1">
      <c r="A53" s="21"/>
      <c r="B53" s="33"/>
      <c r="C53" s="33"/>
      <c r="D53" s="33"/>
      <c r="E53" s="33"/>
      <c r="F53" s="33"/>
      <c r="G53" s="33"/>
      <c r="H53" s="33"/>
      <c r="I53" s="33"/>
      <c r="J53" s="23"/>
    </row>
    <row r="54" spans="1:10" ht="14.25" thickBot="1" thickTop="1">
      <c r="A54" s="34"/>
      <c r="B54" s="35"/>
      <c r="C54" s="35"/>
      <c r="D54" s="35"/>
      <c r="E54" s="35"/>
      <c r="F54" s="35"/>
      <c r="G54" s="35"/>
      <c r="H54" s="35"/>
      <c r="I54" s="35"/>
      <c r="J54" s="37"/>
    </row>
    <row r="55" spans="1:10" ht="37.5" customHeight="1" thickBot="1" thickTop="1">
      <c r="A55" s="119" t="s">
        <v>106</v>
      </c>
      <c r="B55" s="120"/>
      <c r="C55" s="120"/>
      <c r="D55" s="120"/>
      <c r="E55" s="120"/>
      <c r="F55" s="120"/>
      <c r="G55" s="120"/>
      <c r="H55" s="120"/>
      <c r="I55" s="120"/>
      <c r="J55" s="121"/>
    </row>
    <row r="56" spans="1:10" ht="18" customHeight="1" thickTop="1">
      <c r="A56" s="57">
        <v>7</v>
      </c>
      <c r="B56" s="58" t="s">
        <v>74</v>
      </c>
      <c r="C56" s="59"/>
      <c r="D56" s="59"/>
      <c r="E56" s="97"/>
      <c r="F56" s="60"/>
      <c r="G56" s="59"/>
      <c r="H56" s="61"/>
      <c r="I56" s="61"/>
      <c r="J56" s="62">
        <v>7</v>
      </c>
    </row>
    <row r="57" spans="1:10" ht="18" customHeight="1">
      <c r="A57" s="21"/>
      <c r="B57" s="33"/>
      <c r="C57" s="33"/>
      <c r="D57" s="33"/>
      <c r="E57" s="33"/>
      <c r="F57" s="33"/>
      <c r="G57" s="33"/>
      <c r="H57" s="33"/>
      <c r="I57" s="33"/>
      <c r="J57" s="23"/>
    </row>
    <row r="58" spans="1:10" ht="18" customHeight="1">
      <c r="A58" s="21"/>
      <c r="B58" s="33"/>
      <c r="C58" s="33"/>
      <c r="D58" s="33"/>
      <c r="E58" s="33"/>
      <c r="F58" s="33"/>
      <c r="G58" s="33"/>
      <c r="H58" s="33"/>
      <c r="I58" s="33"/>
      <c r="J58" s="23"/>
    </row>
    <row r="59" spans="1:10" ht="18" customHeight="1">
      <c r="A59" s="21"/>
      <c r="B59" s="33"/>
      <c r="C59" s="33"/>
      <c r="D59" s="33"/>
      <c r="E59" s="33"/>
      <c r="F59" s="33"/>
      <c r="G59" s="33"/>
      <c r="H59" s="99" t="s">
        <v>75</v>
      </c>
      <c r="I59" s="33"/>
      <c r="J59" s="23"/>
    </row>
    <row r="60" spans="1:10" ht="18" customHeight="1">
      <c r="A60" s="21"/>
      <c r="B60" s="33"/>
      <c r="C60" s="33"/>
      <c r="D60" s="33"/>
      <c r="E60" s="33"/>
      <c r="F60" s="33"/>
      <c r="G60" s="33"/>
      <c r="H60" s="98" t="s">
        <v>76</v>
      </c>
      <c r="I60" s="101"/>
      <c r="J60" s="102"/>
    </row>
    <row r="61" spans="1:10" ht="18" customHeight="1">
      <c r="A61" s="21"/>
      <c r="B61" s="33"/>
      <c r="C61" s="33"/>
      <c r="D61" s="33"/>
      <c r="E61" s="33"/>
      <c r="F61" s="33"/>
      <c r="G61" s="33"/>
      <c r="H61" s="98" t="s">
        <v>77</v>
      </c>
      <c r="I61" s="98"/>
      <c r="J61" s="102"/>
    </row>
    <row r="62" spans="1:10" ht="18" customHeight="1">
      <c r="A62" s="21"/>
      <c r="B62" s="33"/>
      <c r="C62" s="33"/>
      <c r="D62" s="33"/>
      <c r="E62" s="33"/>
      <c r="F62" s="33"/>
      <c r="G62" s="33"/>
      <c r="H62" s="98" t="s">
        <v>78</v>
      </c>
      <c r="I62" s="101"/>
      <c r="J62" s="102"/>
    </row>
    <row r="63" spans="1:10" ht="18" customHeight="1">
      <c r="A63" s="21"/>
      <c r="B63" s="33"/>
      <c r="C63" s="33"/>
      <c r="D63" s="33"/>
      <c r="E63" s="33"/>
      <c r="F63" s="33"/>
      <c r="G63" s="33"/>
      <c r="H63" s="100" t="s">
        <v>82</v>
      </c>
      <c r="I63" s="101"/>
      <c r="J63" s="102"/>
    </row>
    <row r="64" spans="1:10" ht="18" customHeight="1">
      <c r="A64" s="21"/>
      <c r="B64" s="33"/>
      <c r="C64" s="33"/>
      <c r="D64" s="33"/>
      <c r="E64" s="33"/>
      <c r="F64" s="33"/>
      <c r="G64" s="33"/>
      <c r="H64" s="98" t="s">
        <v>102</v>
      </c>
      <c r="I64" s="101"/>
      <c r="J64" s="102"/>
    </row>
    <row r="65" spans="1:10" ht="18" customHeight="1">
      <c r="A65" s="21"/>
      <c r="B65" s="33"/>
      <c r="C65" s="33"/>
      <c r="D65" s="33"/>
      <c r="E65" s="33"/>
      <c r="F65" s="33"/>
      <c r="G65" s="33"/>
      <c r="H65" s="115" t="s">
        <v>79</v>
      </c>
      <c r="I65" s="115"/>
      <c r="J65" s="116"/>
    </row>
    <row r="66" spans="1:10" ht="18" customHeight="1">
      <c r="A66" s="21"/>
      <c r="B66" s="33"/>
      <c r="C66" s="33"/>
      <c r="D66" s="33"/>
      <c r="E66" s="33"/>
      <c r="F66" s="33"/>
      <c r="G66" s="33"/>
      <c r="H66" s="115" t="s">
        <v>80</v>
      </c>
      <c r="I66" s="115"/>
      <c r="J66" s="116"/>
    </row>
    <row r="67" spans="1:10" ht="18" customHeight="1">
      <c r="A67" s="21"/>
      <c r="B67" s="33"/>
      <c r="C67" s="33"/>
      <c r="D67" s="33"/>
      <c r="E67" s="33"/>
      <c r="F67" s="33"/>
      <c r="G67" s="33"/>
      <c r="H67" s="115" t="s">
        <v>81</v>
      </c>
      <c r="I67" s="115"/>
      <c r="J67" s="116"/>
    </row>
    <row r="68" spans="1:10" ht="18" customHeight="1">
      <c r="A68" s="21"/>
      <c r="B68" s="33"/>
      <c r="C68" s="33"/>
      <c r="D68" s="33"/>
      <c r="E68" s="33"/>
      <c r="F68" s="33"/>
      <c r="G68" s="33"/>
      <c r="H68" s="115" t="s">
        <v>83</v>
      </c>
      <c r="I68" s="115"/>
      <c r="J68" s="116"/>
    </row>
    <row r="69" spans="1:10" ht="18" customHeight="1">
      <c r="A69" s="21"/>
      <c r="B69" s="33"/>
      <c r="C69" s="33"/>
      <c r="D69" s="33"/>
      <c r="E69" s="33"/>
      <c r="F69" s="33"/>
      <c r="G69" s="33"/>
      <c r="H69" s="33"/>
      <c r="I69" s="33"/>
      <c r="J69" s="23"/>
    </row>
    <row r="70" spans="1:10" ht="18" customHeight="1">
      <c r="A70" s="21"/>
      <c r="B70" s="33"/>
      <c r="C70" s="33"/>
      <c r="D70" s="33"/>
      <c r="E70" s="33"/>
      <c r="F70" s="33"/>
      <c r="G70" s="33"/>
      <c r="H70" s="33"/>
      <c r="I70" s="33"/>
      <c r="J70" s="23"/>
    </row>
    <row r="71" spans="1:10" ht="18" customHeight="1">
      <c r="A71" s="21"/>
      <c r="B71" s="33"/>
      <c r="C71" s="33"/>
      <c r="D71" s="33"/>
      <c r="E71" s="33"/>
      <c r="F71" s="33"/>
      <c r="G71" s="33"/>
      <c r="H71" s="33"/>
      <c r="I71" s="33"/>
      <c r="J71" s="23"/>
    </row>
    <row r="72" spans="1:10" ht="18" customHeight="1" thickBot="1">
      <c r="A72" s="21"/>
      <c r="B72" s="33"/>
      <c r="C72" s="33"/>
      <c r="D72" s="33"/>
      <c r="E72" s="33"/>
      <c r="F72" s="33"/>
      <c r="G72" s="33"/>
      <c r="H72" s="33"/>
      <c r="I72" s="33"/>
      <c r="J72" s="23"/>
    </row>
    <row r="73" spans="1:10" ht="15.75" thickTop="1">
      <c r="A73" s="65">
        <v>8</v>
      </c>
      <c r="B73" s="68" t="s">
        <v>84</v>
      </c>
      <c r="C73" s="66"/>
      <c r="D73" s="66"/>
      <c r="E73" s="66"/>
      <c r="F73" s="66"/>
      <c r="G73" s="66"/>
      <c r="H73" s="66"/>
      <c r="I73" s="66"/>
      <c r="J73" s="67"/>
    </row>
    <row r="74" spans="1:10" ht="13.5" thickBot="1">
      <c r="A74" s="21"/>
      <c r="B74" s="33"/>
      <c r="C74" s="33"/>
      <c r="D74" s="33"/>
      <c r="E74" s="33"/>
      <c r="F74" s="33"/>
      <c r="G74" s="33"/>
      <c r="H74" s="33"/>
      <c r="I74" s="33"/>
      <c r="J74" s="23"/>
    </row>
    <row r="75" spans="1:10" ht="13.5" thickTop="1">
      <c r="A75" s="72" t="s">
        <v>58</v>
      </c>
      <c r="B75" s="73" t="s">
        <v>57</v>
      </c>
      <c r="C75" s="73" t="s">
        <v>85</v>
      </c>
      <c r="D75" s="33"/>
      <c r="E75" s="106" t="s">
        <v>58</v>
      </c>
      <c r="F75" s="107" t="s">
        <v>57</v>
      </c>
      <c r="G75" s="107" t="s">
        <v>85</v>
      </c>
      <c r="H75" s="106" t="s">
        <v>58</v>
      </c>
      <c r="I75" s="107" t="s">
        <v>57</v>
      </c>
      <c r="J75" s="108" t="s">
        <v>85</v>
      </c>
    </row>
    <row r="76" spans="1:12" ht="16.5">
      <c r="A76" s="70" t="s">
        <v>91</v>
      </c>
      <c r="B76" s="69" t="s">
        <v>86</v>
      </c>
      <c r="C76" s="104" t="s">
        <v>109</v>
      </c>
      <c r="D76" s="29"/>
      <c r="E76" s="70" t="s">
        <v>93</v>
      </c>
      <c r="F76" s="69" t="s">
        <v>115</v>
      </c>
      <c r="G76" s="104" t="s">
        <v>122</v>
      </c>
      <c r="H76" s="70" t="s">
        <v>92</v>
      </c>
      <c r="I76" s="69" t="s">
        <v>94</v>
      </c>
      <c r="J76" s="109" t="s">
        <v>128</v>
      </c>
      <c r="L76" s="103"/>
    </row>
    <row r="77" spans="1:10" ht="16.5">
      <c r="A77" s="74" t="s">
        <v>10</v>
      </c>
      <c r="B77" s="75" t="s">
        <v>87</v>
      </c>
      <c r="C77" s="105" t="s">
        <v>110</v>
      </c>
      <c r="D77" s="29"/>
      <c r="E77" s="74" t="s">
        <v>10</v>
      </c>
      <c r="F77" s="75" t="s">
        <v>116</v>
      </c>
      <c r="G77" s="105" t="s">
        <v>123</v>
      </c>
      <c r="H77" s="74" t="s">
        <v>10</v>
      </c>
      <c r="I77" s="75" t="s">
        <v>95</v>
      </c>
      <c r="J77" s="110" t="s">
        <v>129</v>
      </c>
    </row>
    <row r="78" spans="1:10" ht="16.5">
      <c r="A78" s="71" t="s">
        <v>10</v>
      </c>
      <c r="B78" s="69" t="s">
        <v>88</v>
      </c>
      <c r="C78" s="104" t="s">
        <v>111</v>
      </c>
      <c r="D78" s="29"/>
      <c r="E78" s="71" t="s">
        <v>10</v>
      </c>
      <c r="F78" s="69" t="s">
        <v>117</v>
      </c>
      <c r="G78" s="104" t="s">
        <v>111</v>
      </c>
      <c r="H78" s="71" t="s">
        <v>10</v>
      </c>
      <c r="I78" s="69" t="s">
        <v>96</v>
      </c>
      <c r="J78" s="109" t="s">
        <v>130</v>
      </c>
    </row>
    <row r="79" spans="1:10" ht="16.5">
      <c r="A79" s="74" t="s">
        <v>10</v>
      </c>
      <c r="B79" s="75" t="s">
        <v>89</v>
      </c>
      <c r="C79" s="105" t="s">
        <v>112</v>
      </c>
      <c r="D79" s="29"/>
      <c r="E79" s="74" t="s">
        <v>10</v>
      </c>
      <c r="F79" s="75" t="s">
        <v>118</v>
      </c>
      <c r="G79" s="105" t="s">
        <v>124</v>
      </c>
      <c r="H79" s="74" t="s">
        <v>10</v>
      </c>
      <c r="I79" s="75" t="s">
        <v>97</v>
      </c>
      <c r="J79" s="110" t="s">
        <v>131</v>
      </c>
    </row>
    <row r="80" spans="1:10" ht="16.5">
      <c r="A80" s="71" t="s">
        <v>10</v>
      </c>
      <c r="B80" s="69" t="s">
        <v>90</v>
      </c>
      <c r="C80" s="104" t="s">
        <v>113</v>
      </c>
      <c r="D80" s="29"/>
      <c r="E80" s="71" t="s">
        <v>10</v>
      </c>
      <c r="F80" s="69" t="s">
        <v>119</v>
      </c>
      <c r="G80" s="104" t="s">
        <v>125</v>
      </c>
      <c r="H80" s="71" t="s">
        <v>10</v>
      </c>
      <c r="I80" s="69" t="s">
        <v>98</v>
      </c>
      <c r="J80" s="109" t="s">
        <v>132</v>
      </c>
    </row>
    <row r="81" spans="1:10" ht="16.5">
      <c r="A81" s="74" t="s">
        <v>10</v>
      </c>
      <c r="B81" s="75"/>
      <c r="C81" s="105"/>
      <c r="D81" s="29"/>
      <c r="E81" s="74" t="s">
        <v>10</v>
      </c>
      <c r="F81" s="75" t="s">
        <v>120</v>
      </c>
      <c r="G81" s="105" t="s">
        <v>126</v>
      </c>
      <c r="H81" s="74" t="s">
        <v>10</v>
      </c>
      <c r="I81" s="75" t="s">
        <v>99</v>
      </c>
      <c r="J81" s="110" t="s">
        <v>133</v>
      </c>
    </row>
    <row r="82" spans="1:10" ht="17.25" thickBot="1">
      <c r="A82" s="111" t="s">
        <v>10</v>
      </c>
      <c r="B82" s="76"/>
      <c r="C82" s="112"/>
      <c r="D82" s="113"/>
      <c r="E82" s="111" t="s">
        <v>10</v>
      </c>
      <c r="F82" s="76" t="s">
        <v>121</v>
      </c>
      <c r="G82" s="76" t="s">
        <v>127</v>
      </c>
      <c r="H82" s="111" t="s">
        <v>10</v>
      </c>
      <c r="I82" s="76" t="s">
        <v>100</v>
      </c>
      <c r="J82" s="143" t="s">
        <v>134</v>
      </c>
    </row>
    <row r="83" spans="1:10" ht="12.75" hidden="1">
      <c r="A83" s="5"/>
      <c r="J83" s="2"/>
    </row>
    <row r="84" spans="1:10" ht="14.25" thickBot="1" thickTop="1">
      <c r="A84" s="125" t="s">
        <v>103</v>
      </c>
      <c r="B84" s="126"/>
      <c r="C84" s="126"/>
      <c r="D84" s="126"/>
      <c r="E84" s="126"/>
      <c r="F84" s="126"/>
      <c r="G84" s="126"/>
      <c r="H84" s="114" t="s">
        <v>114</v>
      </c>
      <c r="I84" s="77"/>
      <c r="J84" s="78">
        <v>41603</v>
      </c>
    </row>
    <row r="85" ht="13.5" thickTop="1"/>
  </sheetData>
  <sheetProtection/>
  <protectedRanges>
    <protectedRange password="CBF4" sqref="A55:J55" name="区域5"/>
  </protectedRanges>
  <mergeCells count="15">
    <mergeCell ref="A1:J1"/>
    <mergeCell ref="A84:G84"/>
    <mergeCell ref="A4:G4"/>
    <mergeCell ref="A2:G3"/>
    <mergeCell ref="A5:G5"/>
    <mergeCell ref="B31:G31"/>
    <mergeCell ref="H11:I11"/>
    <mergeCell ref="A52:D52"/>
    <mergeCell ref="E48:F48"/>
    <mergeCell ref="H65:J65"/>
    <mergeCell ref="H66:J66"/>
    <mergeCell ref="H67:J67"/>
    <mergeCell ref="H68:J68"/>
    <mergeCell ref="H31:I31"/>
    <mergeCell ref="A55:J55"/>
  </mergeCells>
  <hyperlinks>
    <hyperlink ref="A55:J55" r:id="rId1" display="HTTP:WWW.GUDENBERG.COM"/>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Seibert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户内电气柜散热风扇风机计算V1.2（GUDENBERG-E）</dc:title>
  <dc:subject>户内电气柜散热风扇风机计算V1.2（GUDENBERG-E）</dc:subject>
  <dc:creator>Gudenberg</dc:creator>
  <cp:keywords/>
  <dc:description/>
  <cp:lastModifiedBy>admin</cp:lastModifiedBy>
  <cp:lastPrinted>2011-08-11T00:08:03Z</cp:lastPrinted>
  <dcterms:created xsi:type="dcterms:W3CDTF">2005-02-23T18:58:58Z</dcterms:created>
  <dcterms:modified xsi:type="dcterms:W3CDTF">2013-12-20T01:03:21Z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