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56" yWindow="65221" windowWidth="15480" windowHeight="10740" activeTab="0"/>
  </bookViews>
  <sheets>
    <sheet name="户外电气柜散热风扇风机选型计算" sheetId="1" r:id="rId1"/>
    <sheet name="流量换算表" sheetId="2" r:id="rId2"/>
  </sheets>
  <definedNames/>
  <calcPr fullCalcOnLoad="1"/>
</workbook>
</file>

<file path=xl/comments1.xml><?xml version="1.0" encoding="utf-8"?>
<comments xmlns="http://schemas.openxmlformats.org/spreadsheetml/2006/main">
  <authors>
    <author>admin</author>
  </authors>
  <commentList>
    <comment ref="B49" authorId="0">
      <text>
        <r>
          <rPr>
            <b/>
            <sz val="9"/>
            <color indexed="17"/>
            <rFont val="宋体"/>
            <family val="0"/>
          </rPr>
          <t>太阳辐射热非常复杂，跟所处位置的经纬度、大气质量状况、海拔高度等诸多因素有关。</t>
        </r>
        <r>
          <rPr>
            <sz val="9"/>
            <rFont val="宋体"/>
            <family val="0"/>
          </rPr>
          <t xml:space="preserve">
</t>
        </r>
      </text>
    </comment>
    <comment ref="I51" authorId="0">
      <text>
        <r>
          <rPr>
            <sz val="9"/>
            <color indexed="17"/>
            <rFont val="宋体"/>
            <family val="0"/>
          </rPr>
          <t>干空气在45℃比热为1005J/（kg℃）
可不做调整</t>
        </r>
      </text>
    </comment>
    <comment ref="I54" authorId="0">
      <text>
        <r>
          <rPr>
            <sz val="9"/>
            <color indexed="17"/>
            <rFont val="宋体"/>
            <family val="0"/>
          </rPr>
          <t xml:space="preserve">干空气在45℃空气密度为1.11kg/m3 ；标准状态下空气密度为1.29kg/m3 </t>
        </r>
      </text>
    </comment>
    <comment ref="F82" authorId="0">
      <text>
        <r>
          <rPr>
            <sz val="10"/>
            <color indexed="10"/>
            <rFont val="宋体"/>
            <family val="0"/>
          </rPr>
          <t>换算系数参阅附赠工作表</t>
        </r>
      </text>
    </comment>
  </commentList>
</comments>
</file>

<file path=xl/sharedStrings.xml><?xml version="1.0" encoding="utf-8"?>
<sst xmlns="http://schemas.openxmlformats.org/spreadsheetml/2006/main" count="221" uniqueCount="173">
  <si>
    <t>A  ( m² )</t>
  </si>
  <si>
    <t>1.</t>
  </si>
  <si>
    <t>2.</t>
  </si>
  <si>
    <t>3.</t>
  </si>
  <si>
    <t>&lt;--</t>
  </si>
  <si>
    <t>4.</t>
  </si>
  <si>
    <t xml:space="preserve">Watt </t>
  </si>
  <si>
    <r>
      <t>*</t>
    </r>
    <r>
      <rPr>
        <sz val="10"/>
        <rFont val="Arial"/>
        <family val="2"/>
      </rPr>
      <t xml:space="preserve"> T ( K )</t>
    </r>
  </si>
  <si>
    <t>"</t>
  </si>
  <si>
    <t>&lt;=</t>
  </si>
  <si>
    <t>*)</t>
  </si>
  <si>
    <t>a</t>
  </si>
  <si>
    <t>2.a</t>
  </si>
  <si>
    <t>2.b</t>
  </si>
  <si>
    <t>2.c</t>
  </si>
  <si>
    <t>2.d</t>
  </si>
  <si>
    <t>2.e</t>
  </si>
  <si>
    <t>2.f</t>
  </si>
  <si>
    <t>2.g</t>
  </si>
  <si>
    <t>4.a</t>
  </si>
  <si>
    <t>4.b</t>
  </si>
  <si>
    <t>4.c</t>
  </si>
  <si>
    <t>4.d</t>
  </si>
  <si>
    <t>4.e</t>
  </si>
  <si>
    <t>b</t>
  </si>
  <si>
    <t>c</t>
  </si>
  <si>
    <t>d</t>
  </si>
  <si>
    <t>e</t>
  </si>
  <si>
    <t>f</t>
  </si>
  <si>
    <t>g</t>
  </si>
  <si>
    <t>to 3,5</t>
  </si>
  <si>
    <r>
      <t>高</t>
    </r>
    <r>
      <rPr>
        <sz val="10"/>
        <rFont val="Arial"/>
        <family val="2"/>
      </rPr>
      <t xml:space="preserve"> ( m )</t>
    </r>
  </si>
  <si>
    <r>
      <t>宽</t>
    </r>
    <r>
      <rPr>
        <sz val="10"/>
        <rFont val="Arial"/>
        <family val="2"/>
      </rPr>
      <t xml:space="preserve"> ( m )</t>
    </r>
  </si>
  <si>
    <r>
      <t>深</t>
    </r>
    <r>
      <rPr>
        <sz val="10"/>
        <rFont val="Arial"/>
        <family val="2"/>
      </rPr>
      <t>( m )</t>
    </r>
  </si>
  <si>
    <t>电气柜尺寸 ( 单位：米 )</t>
  </si>
  <si>
    <t>选择电气柜放置型式  并将计算数值填写到I13到I25单元格双线框内</t>
  </si>
  <si>
    <t>单个靠墙</t>
  </si>
  <si>
    <t>单个四周空敞</t>
  </si>
  <si>
    <t>排柜最前或最后单元，其余空敞</t>
  </si>
  <si>
    <t>排柜最前或最后单元，靠墙</t>
  </si>
  <si>
    <t>排柜中间单元，后面空敞</t>
  </si>
  <si>
    <t>排柜中间单元，靠墙</t>
  </si>
  <si>
    <t>排柜中间单元，靠墙上面有覆盖物</t>
  </si>
  <si>
    <t>柜内柜外温度差</t>
  </si>
  <si>
    <t>请将左面数据选填到Ⅰ列</t>
  </si>
  <si>
    <r>
      <t>柜内</t>
    </r>
    <r>
      <rPr>
        <sz val="10"/>
        <rFont val="Arial"/>
        <family val="2"/>
      </rPr>
      <t>Ti ( K )</t>
    </r>
  </si>
  <si>
    <r>
      <t>柜外</t>
    </r>
    <r>
      <rPr>
        <sz val="10"/>
        <rFont val="Arial"/>
        <family val="2"/>
      </rPr>
      <t>Ta ( K )</t>
    </r>
  </si>
  <si>
    <t>使用说明：双线框内数据需要输入</t>
  </si>
  <si>
    <r>
      <t>温差△</t>
    </r>
    <r>
      <rPr>
        <sz val="10"/>
        <rFont val="Arial"/>
        <family val="2"/>
      </rPr>
      <t>T =</t>
    </r>
  </si>
  <si>
    <t>选电气柜材质并将对应材质的散热系数数值填写到I33到I41双线框内</t>
  </si>
  <si>
    <t>漆面钢板</t>
  </si>
  <si>
    <t>不锈钢钢板</t>
  </si>
  <si>
    <t>铝板</t>
  </si>
  <si>
    <t>木质</t>
  </si>
  <si>
    <t>塑料</t>
  </si>
  <si>
    <t>规格型号</t>
  </si>
  <si>
    <t>产品</t>
  </si>
  <si>
    <t>220V/50HZ</t>
  </si>
  <si>
    <t>380V/50HZ</t>
  </si>
  <si>
    <t>总发热量</t>
  </si>
  <si>
    <t>KW</t>
  </si>
  <si>
    <t>（请在下面灰色双线框内输入）</t>
  </si>
  <si>
    <t>（请在下面蓝色双线框内输入）</t>
  </si>
  <si>
    <t>（请在下面黄色双线框内输入）</t>
  </si>
  <si>
    <t>变压器总容量（KVA）</t>
  </si>
  <si>
    <t>变频器总功率（KW）</t>
  </si>
  <si>
    <t>其它器件功率估算（KW）</t>
  </si>
  <si>
    <t>所需散热量计算</t>
  </si>
  <si>
    <t>CM系列百叶窗散热器组型号规格</t>
  </si>
  <si>
    <t>风量</t>
  </si>
  <si>
    <t>CM92L</t>
  </si>
  <si>
    <t>CM124L</t>
  </si>
  <si>
    <t>CM177L</t>
  </si>
  <si>
    <t>CM224L</t>
  </si>
  <si>
    <t>CM292L</t>
  </si>
  <si>
    <t>百叶窗过滤器组</t>
  </si>
  <si>
    <t>电气柜风扇</t>
  </si>
  <si>
    <t>电气柜风机</t>
  </si>
  <si>
    <t>CM100F</t>
  </si>
  <si>
    <t>CM125F</t>
  </si>
  <si>
    <t>CM150F</t>
  </si>
  <si>
    <t>CM200F</t>
  </si>
  <si>
    <t>CM250F</t>
  </si>
  <si>
    <t>CM300F</t>
  </si>
  <si>
    <t>CM400F</t>
  </si>
  <si>
    <t>济南古登堡电气设备有限公司</t>
  </si>
  <si>
    <t>电气柜内元器件发热功率</t>
  </si>
  <si>
    <t>TEL:132 9531 9081   0531-8719 0658</t>
  </si>
  <si>
    <t>HTTP:WWW.GUDENBERG.COM</t>
  </si>
  <si>
    <t>估算太阳辐射热功率</t>
  </si>
  <si>
    <t>1）单位面积辐射功率</t>
  </si>
  <si>
    <t>W/m*m</t>
  </si>
  <si>
    <t>2）导热系数</t>
  </si>
  <si>
    <t>3）辐射受热面积</t>
  </si>
  <si>
    <t>m*m</t>
  </si>
  <si>
    <t>太阳辐射热</t>
  </si>
  <si>
    <t>空气比热容</t>
  </si>
  <si>
    <t>J/(kg*k)</t>
  </si>
  <si>
    <t>空气质量流量</t>
  </si>
  <si>
    <t>kg/s</t>
  </si>
  <si>
    <t>空气密度</t>
  </si>
  <si>
    <t>空气参数设计计算</t>
  </si>
  <si>
    <t>kg/m3</t>
  </si>
  <si>
    <t>Q =</t>
  </si>
  <si>
    <r>
      <t xml:space="preserve">A </t>
    </r>
    <r>
      <rPr>
        <b/>
        <sz val="10"/>
        <rFont val="Arial"/>
        <family val="2"/>
      </rPr>
      <t>*</t>
    </r>
    <r>
      <rPr>
        <sz val="10"/>
        <rFont val="Arial"/>
        <family val="2"/>
      </rPr>
      <t xml:space="preserve"> ( m² )</t>
    </r>
  </si>
  <si>
    <r>
      <t>W</t>
    </r>
    <r>
      <rPr>
        <sz val="10"/>
        <rFont val="Arial"/>
        <family val="2"/>
      </rPr>
      <t xml:space="preserve"> * ( </t>
    </r>
    <r>
      <rPr>
        <sz val="10"/>
        <rFont val="Arial"/>
        <family val="2"/>
      </rPr>
      <t>kg/s</t>
    </r>
    <r>
      <rPr>
        <sz val="10"/>
        <rFont val="Arial"/>
        <family val="2"/>
      </rPr>
      <t xml:space="preserve"> )</t>
    </r>
  </si>
  <si>
    <r>
      <t xml:space="preserve">k </t>
    </r>
    <r>
      <rPr>
        <b/>
        <sz val="10"/>
        <rFont val="Arial"/>
        <family val="2"/>
      </rPr>
      <t>*</t>
    </r>
    <r>
      <rPr>
        <sz val="10"/>
        <rFont val="Arial"/>
        <family val="2"/>
      </rPr>
      <t xml:space="preserve"> ( W/m² k )</t>
    </r>
  </si>
  <si>
    <r>
      <t xml:space="preserve">ρ* ( </t>
    </r>
    <r>
      <rPr>
        <sz val="10"/>
        <rFont val="Arial"/>
        <family val="2"/>
      </rPr>
      <t xml:space="preserve">kg/m3 </t>
    </r>
    <r>
      <rPr>
        <sz val="10"/>
        <rFont val="Arial"/>
        <family val="2"/>
      </rPr>
      <t>)</t>
    </r>
  </si>
  <si>
    <t>初算所需散热风机流量</t>
  </si>
  <si>
    <t>AF‘ =</t>
  </si>
  <si>
    <r>
      <t>初算风机流量</t>
    </r>
    <r>
      <rPr>
        <b/>
        <sz val="18"/>
        <rFont val="Arial"/>
        <family val="2"/>
      </rPr>
      <t>AF’( m3/h ):</t>
    </r>
  </si>
  <si>
    <t>修正计算风机流量</t>
  </si>
  <si>
    <r>
      <t>海拔</t>
    </r>
    <r>
      <rPr>
        <sz val="10"/>
        <rFont val="Arial"/>
        <family val="2"/>
      </rPr>
      <t>1000</t>
    </r>
    <r>
      <rPr>
        <sz val="10"/>
        <rFont val="宋体"/>
        <family val="0"/>
      </rPr>
      <t>米以下</t>
    </r>
  </si>
  <si>
    <t>海拔1000米至2000米</t>
  </si>
  <si>
    <t>其他相对密闭场合</t>
  </si>
  <si>
    <t>海拔2000米以上</t>
  </si>
  <si>
    <t>2~3</t>
  </si>
  <si>
    <r>
      <t>所需散热能力Q</t>
    </r>
    <r>
      <rPr>
        <sz val="18"/>
        <rFont val="Arial"/>
        <family val="2"/>
      </rPr>
      <t>(W)</t>
    </r>
    <r>
      <rPr>
        <b/>
        <sz val="18"/>
        <rFont val="Arial"/>
        <family val="2"/>
      </rPr>
      <t>:</t>
    </r>
  </si>
  <si>
    <t>双线框内只能选填一个数</t>
  </si>
  <si>
    <r>
      <t>2-4</t>
    </r>
    <r>
      <rPr>
        <b/>
        <sz val="10"/>
        <color indexed="10"/>
        <rFont val="宋体"/>
        <family val="0"/>
      </rPr>
      <t>项</t>
    </r>
  </si>
  <si>
    <t>只能有</t>
  </si>
  <si>
    <t>一个数据</t>
  </si>
  <si>
    <t>单位换算</t>
  </si>
  <si>
    <t>CFM</t>
  </si>
  <si>
    <t>m3/min</t>
  </si>
  <si>
    <r>
      <t>计算风机流量</t>
    </r>
    <r>
      <rPr>
        <b/>
        <sz val="18"/>
        <rFont val="Arial"/>
        <family val="2"/>
      </rPr>
      <t>AF( m3/h )</t>
    </r>
  </si>
  <si>
    <t>自助换算区</t>
  </si>
  <si>
    <t>m3/h</t>
  </si>
  <si>
    <t>LPM (l/min)</t>
  </si>
  <si>
    <r>
      <t>CMH (m</t>
    </r>
    <r>
      <rPr>
        <vertAlign val="superscript"/>
        <sz val="12"/>
        <rFont val="Arial"/>
        <family val="2"/>
      </rPr>
      <t>3</t>
    </r>
    <r>
      <rPr>
        <sz val="12"/>
        <rFont val="Arial"/>
        <family val="2"/>
      </rPr>
      <t>/hr)</t>
    </r>
  </si>
  <si>
    <r>
      <t>CFH (ft</t>
    </r>
    <r>
      <rPr>
        <vertAlign val="superscript"/>
        <sz val="12"/>
        <rFont val="Arial"/>
        <family val="2"/>
      </rPr>
      <t>3</t>
    </r>
    <r>
      <rPr>
        <sz val="12"/>
        <rFont val="Arial"/>
        <family val="2"/>
      </rPr>
      <t>/hr)</t>
    </r>
  </si>
  <si>
    <t>1 LPS (l/sec)</t>
  </si>
  <si>
    <t>1 LPM (l/min)</t>
  </si>
  <si>
    <r>
      <t>1 CMH (m</t>
    </r>
    <r>
      <rPr>
        <vertAlign val="superscript"/>
        <sz val="12"/>
        <rFont val="Arial"/>
        <family val="2"/>
      </rPr>
      <t>3</t>
    </r>
    <r>
      <rPr>
        <sz val="12"/>
        <rFont val="Arial"/>
        <family val="2"/>
      </rPr>
      <t>/hr)</t>
    </r>
  </si>
  <si>
    <r>
      <t>1 CFM (ft</t>
    </r>
    <r>
      <rPr>
        <vertAlign val="superscript"/>
        <sz val="12"/>
        <rFont val="Arial"/>
        <family val="2"/>
      </rPr>
      <t>3</t>
    </r>
    <r>
      <rPr>
        <sz val="12"/>
        <rFont val="Arial"/>
        <family val="2"/>
      </rPr>
      <t>/min)</t>
    </r>
  </si>
  <si>
    <r>
      <t>1 CFH (ft</t>
    </r>
    <r>
      <rPr>
        <vertAlign val="superscript"/>
        <sz val="12"/>
        <rFont val="Arial"/>
        <family val="2"/>
      </rPr>
      <t>3</t>
    </r>
    <r>
      <rPr>
        <sz val="12"/>
        <rFont val="Arial"/>
        <family val="2"/>
      </rPr>
      <t>/hr)</t>
    </r>
  </si>
  <si>
    <r>
      <t>7.87×10</t>
    </r>
    <r>
      <rPr>
        <vertAlign val="superscript"/>
        <sz val="12"/>
        <rFont val="Arial"/>
        <family val="2"/>
      </rPr>
      <t>-3</t>
    </r>
  </si>
  <si>
    <t>1 GPM (gal/min)</t>
  </si>
  <si>
    <t>流量换算关系表</t>
  </si>
  <si>
    <r>
      <t>CFM (ft</t>
    </r>
    <r>
      <rPr>
        <vertAlign val="superscript"/>
        <sz val="12"/>
        <rFont val="Arial"/>
        <family val="2"/>
      </rPr>
      <t>3</t>
    </r>
    <r>
      <rPr>
        <sz val="12"/>
        <rFont val="Arial"/>
        <family val="2"/>
      </rPr>
      <t xml:space="preserve">/min) </t>
    </r>
  </si>
  <si>
    <t>CFM/ft3/min</t>
  </si>
  <si>
    <t>LPS (l/sec)</t>
  </si>
  <si>
    <t>LPS/l/sec</t>
  </si>
  <si>
    <t>GPM (gal/min)</t>
  </si>
  <si>
    <t>GPM /gal/min</t>
  </si>
  <si>
    <r>
      <t>户外</t>
    </r>
    <r>
      <rPr>
        <b/>
        <sz val="16"/>
        <color indexed="61"/>
        <rFont val="幼圆"/>
        <family val="3"/>
      </rPr>
      <t>电气柜散热风扇风机选型计算v2.0</t>
    </r>
  </si>
  <si>
    <t>！此表仅供设计选型参考使用，具体应用以实际使用工况为准，我公司不承担以此为唯一依据做出不正确选择产生不当结果的任何责任。</t>
  </si>
  <si>
    <r>
      <t>20m</t>
    </r>
    <r>
      <rPr>
        <vertAlign val="superscript"/>
        <sz val="10.5"/>
        <rFont val="Times New Roman"/>
        <family val="1"/>
      </rPr>
      <t>3</t>
    </r>
    <r>
      <rPr>
        <sz val="10.5"/>
        <rFont val="Times New Roman"/>
        <family val="1"/>
      </rPr>
      <t>/h</t>
    </r>
  </si>
  <si>
    <r>
      <t>48m</t>
    </r>
    <r>
      <rPr>
        <vertAlign val="superscript"/>
        <sz val="10.5"/>
        <rFont val="Times New Roman"/>
        <family val="1"/>
      </rPr>
      <t>3</t>
    </r>
    <r>
      <rPr>
        <sz val="10.5"/>
        <rFont val="Times New Roman"/>
        <family val="1"/>
      </rPr>
      <t>/h</t>
    </r>
  </si>
  <si>
    <r>
      <t>85m</t>
    </r>
    <r>
      <rPr>
        <vertAlign val="superscript"/>
        <sz val="10.5"/>
        <rFont val="Times New Roman"/>
        <family val="1"/>
      </rPr>
      <t>3</t>
    </r>
    <r>
      <rPr>
        <sz val="10.5"/>
        <rFont val="Times New Roman"/>
        <family val="1"/>
      </rPr>
      <t>/h</t>
    </r>
  </si>
  <si>
    <r>
      <t>195m</t>
    </r>
    <r>
      <rPr>
        <vertAlign val="superscript"/>
        <sz val="10.5"/>
        <rFont val="Times New Roman"/>
        <family val="1"/>
      </rPr>
      <t>3</t>
    </r>
    <r>
      <rPr>
        <sz val="10.5"/>
        <rFont val="Times New Roman"/>
        <family val="1"/>
      </rPr>
      <t>/h</t>
    </r>
  </si>
  <si>
    <r>
      <t>400m</t>
    </r>
    <r>
      <rPr>
        <vertAlign val="superscript"/>
        <sz val="10.5"/>
        <rFont val="Times New Roman"/>
        <family val="1"/>
      </rPr>
      <t>3</t>
    </r>
    <r>
      <rPr>
        <sz val="10.5"/>
        <rFont val="Times New Roman"/>
        <family val="1"/>
      </rPr>
      <t>/h</t>
    </r>
  </si>
  <si>
    <r>
      <t>50m</t>
    </r>
    <r>
      <rPr>
        <vertAlign val="superscript"/>
        <sz val="10.5"/>
        <rFont val="Times New Roman"/>
        <family val="1"/>
      </rPr>
      <t>3</t>
    </r>
    <r>
      <rPr>
        <sz val="10.5"/>
        <rFont val="Times New Roman"/>
        <family val="1"/>
      </rPr>
      <t>/h</t>
    </r>
  </si>
  <si>
    <r>
      <t>58m</t>
    </r>
    <r>
      <rPr>
        <vertAlign val="superscript"/>
        <sz val="10.5"/>
        <rFont val="Times New Roman"/>
        <family val="1"/>
      </rPr>
      <t>3</t>
    </r>
    <r>
      <rPr>
        <sz val="10.5"/>
        <rFont val="Times New Roman"/>
        <family val="1"/>
      </rPr>
      <t>/h</t>
    </r>
  </si>
  <si>
    <r>
      <t>190m</t>
    </r>
    <r>
      <rPr>
        <vertAlign val="superscript"/>
        <sz val="10.5"/>
        <rFont val="Times New Roman"/>
        <family val="1"/>
      </rPr>
      <t>3</t>
    </r>
    <r>
      <rPr>
        <sz val="10.5"/>
        <rFont val="Times New Roman"/>
        <family val="1"/>
      </rPr>
      <t>/h</t>
    </r>
  </si>
  <si>
    <r>
      <t>580m</t>
    </r>
    <r>
      <rPr>
        <vertAlign val="superscript"/>
        <sz val="10.5"/>
        <rFont val="Times New Roman"/>
        <family val="1"/>
      </rPr>
      <t>3</t>
    </r>
    <r>
      <rPr>
        <sz val="10.5"/>
        <rFont val="Times New Roman"/>
        <family val="1"/>
      </rPr>
      <t>/h</t>
    </r>
  </si>
  <si>
    <r>
      <t>900m</t>
    </r>
    <r>
      <rPr>
        <vertAlign val="superscript"/>
        <sz val="10.5"/>
        <rFont val="Times New Roman"/>
        <family val="1"/>
      </rPr>
      <t>3</t>
    </r>
    <r>
      <rPr>
        <sz val="10.5"/>
        <rFont val="Times New Roman"/>
        <family val="1"/>
      </rPr>
      <t>/h</t>
    </r>
  </si>
  <si>
    <r>
      <t>1800m</t>
    </r>
    <r>
      <rPr>
        <vertAlign val="superscript"/>
        <sz val="10.5"/>
        <rFont val="Arial"/>
        <family val="2"/>
      </rPr>
      <t>3</t>
    </r>
    <r>
      <rPr>
        <sz val="10.5"/>
        <rFont val="Times New Roman"/>
        <family val="1"/>
      </rPr>
      <t>/h</t>
    </r>
  </si>
  <si>
    <t>CM80F2</t>
  </si>
  <si>
    <t>CM92F2</t>
  </si>
  <si>
    <t>CM120F2</t>
  </si>
  <si>
    <t>CM150F2</t>
  </si>
  <si>
    <t>CM220F2</t>
  </si>
  <si>
    <t>CM260F2</t>
  </si>
  <si>
    <t>CM320F2</t>
  </si>
  <si>
    <r>
      <t>1.4m</t>
    </r>
    <r>
      <rPr>
        <vertAlign val="superscript"/>
        <sz val="10.5"/>
        <rFont val="Times New Roman"/>
        <family val="1"/>
      </rPr>
      <t>3</t>
    </r>
    <r>
      <rPr>
        <sz val="10.5"/>
        <rFont val="Times New Roman"/>
        <family val="1"/>
      </rPr>
      <t>/min</t>
    </r>
  </si>
  <si>
    <r>
      <t>2.5m</t>
    </r>
    <r>
      <rPr>
        <vertAlign val="superscript"/>
        <sz val="10.5"/>
        <rFont val="Times New Roman"/>
        <family val="1"/>
      </rPr>
      <t>3</t>
    </r>
    <r>
      <rPr>
        <sz val="10.5"/>
        <rFont val="Times New Roman"/>
        <family val="1"/>
      </rPr>
      <t>/min</t>
    </r>
  </si>
  <si>
    <r>
      <t>5.5m</t>
    </r>
    <r>
      <rPr>
        <vertAlign val="superscript"/>
        <sz val="10.5"/>
        <rFont val="Times New Roman"/>
        <family val="1"/>
      </rPr>
      <t>3</t>
    </r>
    <r>
      <rPr>
        <sz val="10.5"/>
        <rFont val="Times New Roman"/>
        <family val="1"/>
      </rPr>
      <t>/min</t>
    </r>
  </si>
  <si>
    <r>
      <t>13m</t>
    </r>
    <r>
      <rPr>
        <vertAlign val="superscript"/>
        <sz val="10.5"/>
        <rFont val="Times New Roman"/>
        <family val="1"/>
      </rPr>
      <t>3</t>
    </r>
    <r>
      <rPr>
        <sz val="10.5"/>
        <rFont val="Times New Roman"/>
        <family val="1"/>
      </rPr>
      <t>/min</t>
    </r>
  </si>
  <si>
    <r>
      <t>20m</t>
    </r>
    <r>
      <rPr>
        <vertAlign val="superscript"/>
        <sz val="10.5"/>
        <rFont val="Times New Roman"/>
        <family val="1"/>
      </rPr>
      <t>3</t>
    </r>
    <r>
      <rPr>
        <sz val="10.5"/>
        <rFont val="Times New Roman"/>
        <family val="1"/>
      </rPr>
      <t>/min</t>
    </r>
  </si>
  <si>
    <r>
      <t>34m</t>
    </r>
    <r>
      <rPr>
        <vertAlign val="superscript"/>
        <sz val="10.5"/>
        <rFont val="Times New Roman"/>
        <family val="1"/>
      </rPr>
      <t>3</t>
    </r>
    <r>
      <rPr>
        <sz val="10.5"/>
        <rFont val="Times New Roman"/>
        <family val="1"/>
      </rPr>
      <t>/min</t>
    </r>
  </si>
  <si>
    <r>
      <t>55m</t>
    </r>
    <r>
      <rPr>
        <vertAlign val="superscript"/>
        <sz val="10.5"/>
        <rFont val="Times New Roman"/>
        <family val="1"/>
      </rPr>
      <t>3</t>
    </r>
    <r>
      <rPr>
        <sz val="10.5"/>
        <rFont val="Times New Roman"/>
        <family val="1"/>
      </rPr>
      <t>/min</t>
    </r>
  </si>
  <si>
    <t>Ver.2.1</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</si>
</sst>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 &quot;€&quot;;\-#,##0\ &quot;€&quot;"/>
    <numFmt numFmtId="185" formatCode="#,##0\ &quot;€&quot;;[Red]\-#,##0\ &quot;€&quot;"/>
    <numFmt numFmtId="186" formatCode="#,##0.00\ &quot;€&quot;;\-#,##0.00\ &quot;€&quot;"/>
    <numFmt numFmtId="187" formatCode="#,##0.00\ &quot;€&quot;;[Red]\-#,##0.00\ &quot;€&quot;"/>
    <numFmt numFmtId="188" formatCode="_-* #,##0\ &quot;€&quot;_-;\-* #,##0\ &quot;€&quot;_-;_-* &quot;-&quot;\ &quot;€&quot;_-;_-@_-"/>
    <numFmt numFmtId="189" formatCode="_-* #,##0\ _€_-;\-* #,##0\ _€_-;_-* &quot;-&quot;\ _€_-;_-@_-"/>
    <numFmt numFmtId="190" formatCode="_-* #,##0.00\ &quot;€&quot;_-;\-* #,##0.00\ &quot;€&quot;_-;_-* &quot;-&quot;??\ &quot;€&quot;_-;_-@_-"/>
    <numFmt numFmtId="191" formatCode="_-* #,##0.00\ _€_-;\-* #,##0.00\ _€_-;_-* &quot;-&quot;??\ _€_-;_-@_-"/>
    <numFmt numFmtId="192" formatCode="#,##0\ &quot;DM&quot;;\-#,##0\ &quot;DM&quot;"/>
    <numFmt numFmtId="193" formatCode="#,##0\ &quot;DM&quot;;[Red]\-#,##0\ &quot;DM&quot;"/>
    <numFmt numFmtId="194" formatCode="#,##0.00\ &quot;DM&quot;;\-#,##0.00\ &quot;DM&quot;"/>
    <numFmt numFmtId="195" formatCode="#,##0.00\ &quot;DM&quot;;[Red]\-#,##0.00\ &quot;DM&quot;"/>
    <numFmt numFmtId="196" formatCode="_-* #,##0\ &quot;DM&quot;_-;\-* #,##0\ &quot;DM&quot;_-;_-* &quot;-&quot;\ &quot;DM&quot;_-;_-@_-"/>
    <numFmt numFmtId="197" formatCode="_-* #,##0\ _D_M_-;\-* #,##0\ _D_M_-;_-* &quot;-&quot;\ _D_M_-;_-@_-"/>
    <numFmt numFmtId="198" formatCode="_-* #,##0.00\ &quot;DM&quot;_-;\-* #,##0.00\ &quot;DM&quot;_-;_-* &quot;-&quot;??\ &quot;DM&quot;_-;_-@_-"/>
    <numFmt numFmtId="199" formatCode="_-* #,##0.00\ _D_M_-;\-* #,##0.00\ _D_M_-;_-* &quot;-&quot;??\ _D_M_-;_-@_-"/>
    <numFmt numFmtId="200" formatCode="&quot;Yes&quot;;&quot;Yes&quot;;&quot;No&quot;"/>
    <numFmt numFmtId="201" formatCode="&quot;True&quot;;&quot;True&quot;;&quot;False&quot;"/>
    <numFmt numFmtId="202" formatCode="&quot;On&quot;;&quot;On&quot;;&quot;Off&quot;"/>
    <numFmt numFmtId="203" formatCode="[$€-2]\ #,##0.00_);[Red]\([$€-2]\ #,##0.00\)"/>
    <numFmt numFmtId="204" formatCode="0.00_ "/>
    <numFmt numFmtId="205" formatCode="0_ "/>
  </numFmts>
  <fonts count="41">
    <font>
      <sz val="10"/>
      <name val="Arial"/>
      <family val="2"/>
    </font>
    <font>
      <b/>
      <sz val="10"/>
      <name val="Arial"/>
      <family val="2"/>
    </font>
    <font>
      <u val="single"/>
      <sz val="10"/>
      <color indexed="12"/>
      <name val="Arial"/>
      <family val="2"/>
    </font>
    <font>
      <u val="single"/>
      <sz val="10"/>
      <color indexed="36"/>
      <name val="Arial"/>
      <family val="2"/>
    </font>
    <font>
      <sz val="16"/>
      <name val="Arial"/>
      <family val="2"/>
    </font>
    <font>
      <sz val="26"/>
      <name val="Arial"/>
      <family val="2"/>
    </font>
    <font>
      <b/>
      <sz val="20"/>
      <name val="Arial"/>
      <family val="2"/>
    </font>
    <font>
      <sz val="8"/>
      <name val="Arial"/>
      <family val="2"/>
    </font>
    <font>
      <sz val="10"/>
      <name val="宋体"/>
      <family val="0"/>
    </font>
    <font>
      <b/>
      <sz val="16"/>
      <color indexed="61"/>
      <name val="幼圆"/>
      <family val="3"/>
    </font>
    <font>
      <sz val="12"/>
      <name val="黑体"/>
      <family val="0"/>
    </font>
    <font>
      <sz val="11"/>
      <name val="幼圆"/>
      <family val="3"/>
    </font>
    <font>
      <b/>
      <sz val="10"/>
      <name val="宋体"/>
      <family val="0"/>
    </font>
    <font>
      <b/>
      <sz val="10"/>
      <color indexed="10"/>
      <name val="宋体"/>
      <family val="0"/>
    </font>
    <font>
      <b/>
      <sz val="10"/>
      <color indexed="10"/>
      <name val="Arial"/>
      <family val="2"/>
    </font>
    <font>
      <b/>
      <sz val="11"/>
      <color indexed="12"/>
      <name val="幼圆"/>
      <family val="3"/>
    </font>
    <font>
      <sz val="9"/>
      <name val="宋体"/>
      <family val="0"/>
    </font>
    <font>
      <b/>
      <sz val="18"/>
      <name val="宋体"/>
      <family val="0"/>
    </font>
    <font>
      <b/>
      <sz val="18"/>
      <name val="Arial"/>
      <family val="2"/>
    </font>
    <font>
      <sz val="10.5"/>
      <name val="Times New Roman"/>
      <family val="1"/>
    </font>
    <font>
      <vertAlign val="superscript"/>
      <sz val="10.5"/>
      <name val="Times New Roman"/>
      <family val="1"/>
    </font>
    <font>
      <b/>
      <i/>
      <sz val="18"/>
      <color indexed="12"/>
      <name val="Arial"/>
      <family val="2"/>
    </font>
    <font>
      <b/>
      <sz val="16"/>
      <color indexed="12"/>
      <name val="幼圆"/>
      <family val="3"/>
    </font>
    <font>
      <sz val="10"/>
      <color indexed="10"/>
      <name val="宋体"/>
      <family val="0"/>
    </font>
    <font>
      <sz val="10"/>
      <name val="幼圆"/>
      <family val="3"/>
    </font>
    <font>
      <sz val="9"/>
      <color indexed="17"/>
      <name val="宋体"/>
      <family val="0"/>
    </font>
    <font>
      <b/>
      <sz val="9"/>
      <color indexed="17"/>
      <name val="宋体"/>
      <family val="0"/>
    </font>
    <font>
      <b/>
      <sz val="20"/>
      <color indexed="10"/>
      <name val="Arial"/>
      <family val="2"/>
    </font>
    <font>
      <b/>
      <sz val="20"/>
      <color indexed="53"/>
      <name val="Arial"/>
      <family val="2"/>
    </font>
    <font>
      <b/>
      <sz val="20"/>
      <color indexed="17"/>
      <name val="Arial"/>
      <family val="2"/>
    </font>
    <font>
      <sz val="18"/>
      <name val="Arial"/>
      <family val="2"/>
    </font>
    <font>
      <b/>
      <sz val="12"/>
      <name val="Arial"/>
      <family val="2"/>
    </font>
    <font>
      <sz val="12"/>
      <color indexed="17"/>
      <name val="隶书"/>
      <family val="3"/>
    </font>
    <font>
      <sz val="16"/>
      <color indexed="17"/>
      <name val="隶书"/>
      <family val="3"/>
    </font>
    <font>
      <sz val="12"/>
      <name val="Arial"/>
      <family val="2"/>
    </font>
    <font>
      <b/>
      <sz val="12"/>
      <color indexed="10"/>
      <name val="Arial"/>
      <family val="2"/>
    </font>
    <font>
      <vertAlign val="superscript"/>
      <sz val="12"/>
      <name val="Arial"/>
      <family val="2"/>
    </font>
    <font>
      <sz val="18"/>
      <name val="方正大标宋简体"/>
      <family val="0"/>
    </font>
    <font>
      <vertAlign val="superscript"/>
      <sz val="10.5"/>
      <name val="Arial"/>
      <family val="2"/>
    </font>
    <font>
      <b/>
      <sz val="8"/>
      <color indexed="10"/>
      <name val="Arial"/>
      <family val="2"/>
    </font>
    <font>
      <b/>
      <sz val="8"/>
      <name val="Arial"/>
      <family val="2"/>
    </font>
  </fonts>
  <fills count="16">
    <fill>
      <patternFill/>
    </fill>
    <fill>
      <patternFill patternType="gray125"/>
    </fill>
    <fill>
      <patternFill patternType="solid">
        <fgColor indexed="43"/>
        <bgColor indexed="64"/>
      </patternFill>
    </fill>
    <fill>
      <patternFill patternType="solid">
        <fgColor indexed="42"/>
        <bgColor indexed="64"/>
      </patternFill>
    </fill>
    <fill>
      <patternFill patternType="solid">
        <fgColor indexed="44"/>
        <bgColor indexed="64"/>
      </patternFill>
    </fill>
    <fill>
      <patternFill patternType="solid">
        <fgColor indexed="47"/>
        <bgColor indexed="64"/>
      </patternFill>
    </fill>
    <fill>
      <patternFill patternType="gray0625">
        <bgColor indexed="42"/>
      </patternFill>
    </fill>
    <fill>
      <patternFill patternType="solid">
        <fgColor indexed="9"/>
        <bgColor indexed="64"/>
      </patternFill>
    </fill>
    <fill>
      <patternFill patternType="solid">
        <fgColor indexed="11"/>
        <bgColor indexed="64"/>
      </patternFill>
    </fill>
    <fill>
      <patternFill patternType="solid">
        <fgColor indexed="22"/>
        <bgColor indexed="64"/>
      </patternFill>
    </fill>
    <fill>
      <patternFill patternType="solid">
        <fgColor indexed="41"/>
        <bgColor indexed="64"/>
      </patternFill>
    </fill>
    <fill>
      <patternFill patternType="solid">
        <fgColor indexed="57"/>
        <bgColor indexed="64"/>
      </patternFill>
    </fill>
    <fill>
      <patternFill patternType="solid">
        <fgColor indexed="60"/>
        <bgColor indexed="64"/>
      </patternFill>
    </fill>
    <fill>
      <patternFill patternType="solid">
        <fgColor indexed="48"/>
        <bgColor indexed="64"/>
      </patternFill>
    </fill>
    <fill>
      <patternFill patternType="solid">
        <fgColor indexed="46"/>
        <bgColor indexed="64"/>
      </patternFill>
    </fill>
    <fill>
      <patternFill patternType="solid">
        <fgColor indexed="50"/>
        <bgColor indexed="64"/>
      </patternFill>
    </fill>
  </fills>
  <borders count="59">
    <border>
      <left/>
      <right/>
      <top/>
      <bottom/>
      <diagonal/>
    </border>
    <border>
      <left style="double"/>
      <right style="double"/>
      <top style="double"/>
      <bottom style="double"/>
    </border>
    <border>
      <left>
        <color indexed="63"/>
      </left>
      <right style="thick"/>
      <top>
        <color indexed="63"/>
      </top>
      <bottom>
        <color indexed="63"/>
      </bottom>
    </border>
    <border>
      <left>
        <color indexed="63"/>
      </left>
      <right>
        <color indexed="63"/>
      </right>
      <top style="thick"/>
      <bottom>
        <color indexed="63"/>
      </bottom>
    </border>
    <border>
      <left style="thick"/>
      <right>
        <color indexed="63"/>
      </right>
      <top>
        <color indexed="63"/>
      </top>
      <bottom>
        <color indexed="63"/>
      </bottom>
    </border>
    <border>
      <left>
        <color indexed="63"/>
      </left>
      <right>
        <color indexed="63"/>
      </right>
      <top style="double"/>
      <bottom style="double"/>
    </border>
    <border>
      <left style="mediumDashed"/>
      <right style="mediumDashed"/>
      <top style="mediumDashed"/>
      <bottom style="mediumDashed"/>
    </border>
    <border>
      <left>
        <color indexed="63"/>
      </left>
      <right style="thick"/>
      <top style="thick"/>
      <bottom>
        <color indexed="63"/>
      </bottom>
    </border>
    <border>
      <left style="thick"/>
      <right style="thick"/>
      <top>
        <color indexed="63"/>
      </top>
      <bottom>
        <color indexed="63"/>
      </bottom>
    </border>
    <border>
      <left style="thick"/>
      <right style="thick"/>
      <top style="thick"/>
      <bottom>
        <color indexed="63"/>
      </bottom>
    </border>
    <border>
      <left style="thick"/>
      <right style="thick"/>
      <top style="thick"/>
      <bottom style="thick"/>
    </border>
    <border>
      <left style="hair"/>
      <right style="hair"/>
      <top style="hair"/>
      <bottom style="hair"/>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thick"/>
      <right>
        <color indexed="63"/>
      </right>
      <top style="thick"/>
      <bottom>
        <color indexed="63"/>
      </bottom>
    </border>
    <border>
      <left style="thin"/>
      <right style="thin"/>
      <top style="thin"/>
      <bottom style="thin"/>
    </border>
    <border>
      <left style="thick"/>
      <right style="thin"/>
      <top style="thin"/>
      <bottom style="thin"/>
    </border>
    <border>
      <left style="thin"/>
      <right style="thin"/>
      <top style="thin"/>
      <bottom style="thick"/>
    </border>
    <border>
      <left>
        <color indexed="63"/>
      </left>
      <right style="thin"/>
      <top style="thin"/>
      <bottom style="thin"/>
    </border>
    <border>
      <left style="thin"/>
      <right>
        <color indexed="63"/>
      </right>
      <top style="thin"/>
      <bottom style="thin"/>
    </border>
    <border>
      <left>
        <color indexed="63"/>
      </left>
      <right style="double"/>
      <top>
        <color indexed="63"/>
      </top>
      <bottom>
        <color indexed="63"/>
      </bottom>
    </border>
    <border>
      <left style="thick"/>
      <right style="thin"/>
      <top style="thick"/>
      <bottom style="thin"/>
    </border>
    <border>
      <left style="thin"/>
      <right style="thin"/>
      <top style="thick"/>
      <bottom style="thin"/>
    </border>
    <border>
      <left style="thin"/>
      <right style="thick"/>
      <top style="thick"/>
      <bottom style="thin"/>
    </border>
    <border>
      <left style="thin"/>
      <right style="thick"/>
      <top style="thin"/>
      <bottom style="thin"/>
    </border>
    <border>
      <left style="thick"/>
      <right style="thin"/>
      <top style="thin"/>
      <bottom style="thick"/>
    </border>
    <border>
      <left style="double"/>
      <right style="double"/>
      <top style="thick"/>
      <bottom>
        <color indexed="63"/>
      </bottom>
    </border>
    <border>
      <left style="double"/>
      <right style="double"/>
      <top>
        <color indexed="63"/>
      </top>
      <bottom>
        <color indexed="63"/>
      </bottom>
    </border>
    <border>
      <left style="double"/>
      <right style="double"/>
      <top>
        <color indexed="63"/>
      </top>
      <bottom style="double"/>
    </border>
    <border>
      <left>
        <color indexed="63"/>
      </left>
      <right style="thin"/>
      <top style="thick"/>
      <bottom style="thin"/>
    </border>
    <border>
      <left style="thin"/>
      <right>
        <color indexed="63"/>
      </right>
      <top style="thick"/>
      <bottom style="thin"/>
    </border>
    <border>
      <left style="thin"/>
      <right>
        <color indexed="63"/>
      </right>
      <top style="thin"/>
      <bottom style="thick"/>
    </border>
    <border>
      <left style="thin"/>
      <right style="thick"/>
      <top style="thin"/>
      <bottom style="thick"/>
    </border>
    <border>
      <left style="thin">
        <color indexed="8"/>
      </left>
      <right style="thin">
        <color indexed="8"/>
      </right>
      <top style="thin">
        <color indexed="8"/>
      </top>
      <bottom style="thin">
        <color indexed="8"/>
      </bottom>
    </border>
    <border>
      <left style="thin">
        <color indexed="8"/>
      </left>
      <right style="thick">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thick">
        <color indexed="8"/>
      </right>
      <top>
        <color indexed="63"/>
      </top>
      <bottom style="thin">
        <color indexed="8"/>
      </bottom>
    </border>
    <border>
      <left style="thick">
        <color indexed="8"/>
      </left>
      <right style="thick">
        <color indexed="8"/>
      </right>
      <top style="thick">
        <color indexed="8"/>
      </top>
      <bottom style="thick">
        <color indexed="8"/>
      </bottom>
    </border>
    <border>
      <left>
        <color indexed="63"/>
      </left>
      <right style="thin">
        <color indexed="8"/>
      </right>
      <top style="thick">
        <color indexed="8"/>
      </top>
      <bottom style="thick">
        <color indexed="8"/>
      </bottom>
    </border>
    <border>
      <left style="thin">
        <color indexed="8"/>
      </left>
      <right style="thin">
        <color indexed="8"/>
      </right>
      <top style="thick">
        <color indexed="8"/>
      </top>
      <bottom style="thick">
        <color indexed="8"/>
      </bottom>
    </border>
    <border>
      <left style="thin">
        <color indexed="8"/>
      </left>
      <right style="thick">
        <color indexed="8"/>
      </right>
      <top style="thick">
        <color indexed="8"/>
      </top>
      <bottom style="thick">
        <color indexed="8"/>
      </bottom>
    </border>
    <border>
      <left style="thick">
        <color indexed="8"/>
      </left>
      <right style="thick">
        <color indexed="8"/>
      </right>
      <top>
        <color indexed="63"/>
      </top>
      <bottom style="thin">
        <color indexed="8"/>
      </bottom>
    </border>
    <border>
      <left style="thick">
        <color indexed="8"/>
      </left>
      <right style="thick">
        <color indexed="8"/>
      </right>
      <top style="thin">
        <color indexed="8"/>
      </top>
      <bottom style="thin">
        <color indexed="8"/>
      </bottom>
    </border>
    <border>
      <left style="thick">
        <color indexed="8"/>
      </left>
      <right style="thick">
        <color indexed="8"/>
      </right>
      <top style="thin">
        <color indexed="8"/>
      </top>
      <bottom style="thick">
        <color indexed="8"/>
      </bottom>
    </border>
    <border>
      <left>
        <color indexed="63"/>
      </left>
      <right style="thin">
        <color indexed="8"/>
      </right>
      <top style="thin">
        <color indexed="8"/>
      </top>
      <bottom style="thick">
        <color indexed="8"/>
      </bottom>
    </border>
    <border>
      <left style="thin">
        <color indexed="8"/>
      </left>
      <right style="thin">
        <color indexed="8"/>
      </right>
      <top style="thin">
        <color indexed="8"/>
      </top>
      <bottom style="thick">
        <color indexed="8"/>
      </bottom>
    </border>
    <border>
      <left style="thin">
        <color indexed="8"/>
      </left>
      <right style="thick">
        <color indexed="8"/>
      </right>
      <top style="thin">
        <color indexed="8"/>
      </top>
      <bottom style="thick">
        <color indexed="8"/>
      </bottom>
    </border>
    <border>
      <left style="thick"/>
      <right style="thin"/>
      <top style="thin"/>
      <bottom>
        <color indexed="63"/>
      </bottom>
    </border>
    <border>
      <left style="thin"/>
      <right style="thin"/>
      <top style="thin"/>
      <bottom>
        <color indexed="63"/>
      </bottom>
    </border>
    <border>
      <left style="thin"/>
      <right style="thick"/>
      <top>
        <color indexed="63"/>
      </top>
      <bottom style="thin"/>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thick">
        <color indexed="8"/>
      </left>
      <right>
        <color indexed="63"/>
      </right>
      <top style="thick">
        <color indexed="8"/>
      </top>
      <bottom style="thick">
        <color indexed="8"/>
      </bottom>
    </border>
    <border>
      <left>
        <color indexed="63"/>
      </left>
      <right>
        <color indexed="63"/>
      </right>
      <top style="thick">
        <color indexed="8"/>
      </top>
      <bottom style="thick">
        <color indexed="8"/>
      </bottom>
    </border>
    <border>
      <left>
        <color indexed="63"/>
      </left>
      <right style="thick">
        <color indexed="8"/>
      </right>
      <top style="thick">
        <color indexed="8"/>
      </top>
      <bottom style="thick">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190" fontId="0" fillId="0" borderId="0" applyFont="0" applyFill="0" applyBorder="0" applyAlignment="0" applyProtection="0"/>
    <xf numFmtId="188" fontId="0" fillId="0" borderId="0" applyFont="0" applyFill="0" applyBorder="0" applyAlignment="0" applyProtection="0"/>
    <xf numFmtId="191" fontId="0" fillId="0" borderId="0" applyFont="0" applyFill="0" applyBorder="0" applyAlignment="0" applyProtection="0"/>
    <xf numFmtId="189" fontId="0" fillId="0" borderId="0" applyFont="0" applyFill="0" applyBorder="0" applyAlignment="0" applyProtection="0"/>
    <xf numFmtId="0" fontId="3" fillId="0" borderId="0" applyNumberFormat="0" applyFill="0" applyBorder="0" applyAlignment="0" applyProtection="0"/>
  </cellStyleXfs>
  <cellXfs count="250">
    <xf numFmtId="0" fontId="0" fillId="0" borderId="0" xfId="0" applyAlignment="1">
      <alignment/>
    </xf>
    <xf numFmtId="0" fontId="0" fillId="2" borderId="1" xfId="0" applyFill="1" applyBorder="1" applyAlignment="1">
      <alignment horizontal="center"/>
    </xf>
    <xf numFmtId="0" fontId="0" fillId="0" borderId="2" xfId="0" applyBorder="1" applyAlignment="1">
      <alignment/>
    </xf>
    <xf numFmtId="0" fontId="1" fillId="3" borderId="2" xfId="0" applyFont="1" applyFill="1" applyBorder="1" applyAlignment="1">
      <alignment horizontal="center"/>
    </xf>
    <xf numFmtId="0" fontId="0" fillId="4" borderId="3" xfId="0" applyFill="1" applyBorder="1" applyAlignment="1">
      <alignment/>
    </xf>
    <xf numFmtId="0" fontId="0" fillId="0" borderId="4" xfId="0" applyBorder="1" applyAlignment="1">
      <alignment/>
    </xf>
    <xf numFmtId="0" fontId="0" fillId="3" borderId="1" xfId="0" applyFill="1" applyBorder="1" applyAlignment="1">
      <alignment horizontal="center"/>
    </xf>
    <xf numFmtId="0" fontId="0" fillId="0" borderId="0" xfId="0" applyFont="1" applyAlignment="1">
      <alignment/>
    </xf>
    <xf numFmtId="0" fontId="0" fillId="0" borderId="5" xfId="0" applyBorder="1" applyAlignment="1">
      <alignment/>
    </xf>
    <xf numFmtId="0" fontId="1" fillId="4" borderId="1" xfId="0" applyFont="1" applyFill="1" applyBorder="1" applyAlignment="1">
      <alignment horizontal="center"/>
    </xf>
    <xf numFmtId="0" fontId="1" fillId="4" borderId="6" xfId="0" applyFont="1" applyFill="1" applyBorder="1" applyAlignment="1">
      <alignment horizontal="center"/>
    </xf>
    <xf numFmtId="0" fontId="0" fillId="5" borderId="1" xfId="0" applyFill="1" applyBorder="1" applyAlignment="1">
      <alignment horizontal="center"/>
    </xf>
    <xf numFmtId="0" fontId="1" fillId="3" borderId="3" xfId="0" applyFont="1" applyFill="1" applyBorder="1" applyAlignment="1">
      <alignment horizontal="center"/>
    </xf>
    <xf numFmtId="0" fontId="1" fillId="3" borderId="7" xfId="0" applyFont="1" applyFill="1" applyBorder="1" applyAlignment="1">
      <alignment horizontal="center"/>
    </xf>
    <xf numFmtId="0" fontId="1" fillId="3" borderId="8" xfId="0" applyFont="1" applyFill="1" applyBorder="1" applyAlignment="1">
      <alignment horizontal="center"/>
    </xf>
    <xf numFmtId="0" fontId="1" fillId="3" borderId="9" xfId="0" applyFont="1" applyFill="1" applyBorder="1" applyAlignment="1">
      <alignment horizontal="center"/>
    </xf>
    <xf numFmtId="0" fontId="1" fillId="6" borderId="10" xfId="0" applyFont="1" applyFill="1" applyBorder="1" applyAlignment="1">
      <alignment horizontal="center"/>
    </xf>
    <xf numFmtId="0" fontId="1" fillId="3" borderId="11" xfId="0" applyFont="1" applyFill="1" applyBorder="1" applyAlignment="1">
      <alignment horizontal="center"/>
    </xf>
    <xf numFmtId="0" fontId="0" fillId="5" borderId="0" xfId="0" applyFill="1" applyBorder="1" applyAlignment="1">
      <alignment horizontal="center"/>
    </xf>
    <xf numFmtId="0" fontId="0" fillId="3" borderId="0" xfId="0" applyFill="1" applyBorder="1" applyAlignment="1">
      <alignment horizontal="center"/>
    </xf>
    <xf numFmtId="0" fontId="0" fillId="7" borderId="4" xfId="0" applyFill="1" applyBorder="1" applyAlignment="1">
      <alignment/>
    </xf>
    <xf numFmtId="0" fontId="0" fillId="7" borderId="0" xfId="0" applyFill="1" applyAlignment="1">
      <alignment/>
    </xf>
    <xf numFmtId="0" fontId="0" fillId="7" borderId="2" xfId="0" applyFill="1" applyBorder="1" applyAlignment="1">
      <alignment/>
    </xf>
    <xf numFmtId="0" fontId="1" fillId="7" borderId="4" xfId="0" applyFont="1" applyFill="1" applyBorder="1" applyAlignment="1">
      <alignment horizontal="center"/>
    </xf>
    <xf numFmtId="0" fontId="0" fillId="7" borderId="4" xfId="0" applyFill="1" applyBorder="1" applyAlignment="1">
      <alignment horizontal="center"/>
    </xf>
    <xf numFmtId="0" fontId="0" fillId="7" borderId="2" xfId="0" applyFill="1" applyBorder="1" applyAlignment="1">
      <alignment horizontal="center"/>
    </xf>
    <xf numFmtId="0" fontId="5" fillId="7" borderId="2" xfId="0" applyFont="1" applyFill="1" applyBorder="1" applyAlignment="1">
      <alignment horizontal="center"/>
    </xf>
    <xf numFmtId="0" fontId="0" fillId="7" borderId="0" xfId="0" applyFill="1" applyBorder="1" applyAlignment="1">
      <alignment horizontal="center"/>
    </xf>
    <xf numFmtId="0" fontId="0" fillId="7" borderId="0" xfId="0" applyFill="1" applyBorder="1" applyAlignment="1">
      <alignment horizontal="left"/>
    </xf>
    <xf numFmtId="0" fontId="8" fillId="0" borderId="0" xfId="0" applyFont="1" applyAlignment="1">
      <alignment/>
    </xf>
    <xf numFmtId="0" fontId="0" fillId="7" borderId="3" xfId="0" applyFill="1" applyBorder="1" applyAlignment="1">
      <alignment/>
    </xf>
    <xf numFmtId="0" fontId="0" fillId="7" borderId="7" xfId="0" applyFill="1" applyBorder="1" applyAlignment="1">
      <alignment/>
    </xf>
    <xf numFmtId="0" fontId="0" fillId="7" borderId="0" xfId="0" applyFill="1" applyBorder="1" applyAlignment="1">
      <alignment/>
    </xf>
    <xf numFmtId="0" fontId="0" fillId="7" borderId="12" xfId="0" applyFill="1" applyBorder="1" applyAlignment="1">
      <alignment/>
    </xf>
    <xf numFmtId="0" fontId="0" fillId="7" borderId="13" xfId="0" applyFill="1" applyBorder="1" applyAlignment="1">
      <alignment/>
    </xf>
    <xf numFmtId="0" fontId="0" fillId="7" borderId="13" xfId="0" applyFill="1" applyBorder="1" applyAlignment="1">
      <alignment horizontal="left"/>
    </xf>
    <xf numFmtId="0" fontId="0" fillId="7" borderId="14" xfId="0" applyFill="1" applyBorder="1" applyAlignment="1">
      <alignment/>
    </xf>
    <xf numFmtId="0" fontId="1" fillId="2" borderId="15" xfId="0" applyFont="1" applyFill="1" applyBorder="1" applyAlignment="1">
      <alignment horizontal="center"/>
    </xf>
    <xf numFmtId="0" fontId="10" fillId="2" borderId="3" xfId="0" applyFont="1" applyFill="1" applyBorder="1" applyAlignment="1">
      <alignment vertical="center"/>
    </xf>
    <xf numFmtId="0" fontId="0" fillId="2" borderId="3" xfId="0" applyFill="1" applyBorder="1" applyAlignment="1">
      <alignment/>
    </xf>
    <xf numFmtId="0" fontId="13" fillId="2" borderId="3" xfId="0" applyFont="1" applyFill="1" applyBorder="1" applyAlignment="1">
      <alignment/>
    </xf>
    <xf numFmtId="0" fontId="1" fillId="2" borderId="7" xfId="0" applyFont="1" applyFill="1" applyBorder="1" applyAlignment="1">
      <alignment horizontal="center"/>
    </xf>
    <xf numFmtId="0" fontId="8" fillId="7" borderId="0" xfId="0" applyFont="1" applyFill="1" applyBorder="1" applyAlignment="1">
      <alignment horizontal="center"/>
    </xf>
    <xf numFmtId="0" fontId="0" fillId="0" borderId="0" xfId="0" applyBorder="1" applyAlignment="1">
      <alignment/>
    </xf>
    <xf numFmtId="0" fontId="1" fillId="3" borderId="15" xfId="0" applyFont="1" applyFill="1" applyBorder="1" applyAlignment="1">
      <alignment horizontal="center"/>
    </xf>
    <xf numFmtId="0" fontId="10" fillId="3" borderId="3" xfId="0" applyFont="1" applyFill="1" applyBorder="1" applyAlignment="1">
      <alignment vertical="center"/>
    </xf>
    <xf numFmtId="0" fontId="11" fillId="7" borderId="0" xfId="0" applyFont="1" applyFill="1" applyBorder="1" applyAlignment="1">
      <alignment/>
    </xf>
    <xf numFmtId="0" fontId="0" fillId="0" borderId="13" xfId="0" applyBorder="1" applyAlignment="1">
      <alignment/>
    </xf>
    <xf numFmtId="49" fontId="0" fillId="7" borderId="13" xfId="0" applyNumberFormat="1" applyFill="1" applyBorder="1" applyAlignment="1">
      <alignment/>
    </xf>
    <xf numFmtId="0" fontId="0" fillId="0" borderId="13" xfId="0" applyBorder="1" applyAlignment="1" applyProtection="1">
      <alignment horizontal="center"/>
      <protection hidden="1" locked="0"/>
    </xf>
    <xf numFmtId="0" fontId="1" fillId="4" borderId="15" xfId="0" applyFont="1" applyFill="1" applyBorder="1" applyAlignment="1">
      <alignment horizontal="center"/>
    </xf>
    <xf numFmtId="0" fontId="1" fillId="4" borderId="7" xfId="0" applyFont="1" applyFill="1" applyBorder="1" applyAlignment="1">
      <alignment horizontal="center"/>
    </xf>
    <xf numFmtId="0" fontId="10" fillId="4" borderId="3" xfId="0" applyFont="1" applyFill="1" applyBorder="1" applyAlignment="1">
      <alignment/>
    </xf>
    <xf numFmtId="0" fontId="1" fillId="5" borderId="15" xfId="0" applyFont="1" applyFill="1" applyBorder="1" applyAlignment="1">
      <alignment horizontal="center"/>
    </xf>
    <xf numFmtId="0" fontId="1" fillId="5" borderId="7" xfId="0" applyFont="1" applyFill="1" applyBorder="1" applyAlignment="1">
      <alignment horizontal="center"/>
    </xf>
    <xf numFmtId="0" fontId="1" fillId="7" borderId="0" xfId="0" applyFont="1" applyFill="1" applyBorder="1" applyAlignment="1">
      <alignment horizontal="center"/>
    </xf>
    <xf numFmtId="0" fontId="6" fillId="7" borderId="0" xfId="0" applyFont="1" applyFill="1" applyBorder="1" applyAlignment="1">
      <alignment horizontal="center"/>
    </xf>
    <xf numFmtId="0" fontId="1" fillId="8" borderId="15" xfId="0" applyFont="1" applyFill="1" applyBorder="1" applyAlignment="1">
      <alignment horizontal="center"/>
    </xf>
    <xf numFmtId="0" fontId="0" fillId="8" borderId="3" xfId="0" applyFill="1" applyBorder="1" applyAlignment="1">
      <alignment/>
    </xf>
    <xf numFmtId="0" fontId="10" fillId="8" borderId="3" xfId="0" applyFont="1" applyFill="1" applyBorder="1" applyAlignment="1">
      <alignment/>
    </xf>
    <xf numFmtId="0" fontId="0" fillId="7" borderId="16" xfId="0" applyFill="1" applyBorder="1" applyAlignment="1">
      <alignment horizontal="center"/>
    </xf>
    <xf numFmtId="0" fontId="16" fillId="7" borderId="17" xfId="0" applyFont="1" applyFill="1" applyBorder="1" applyAlignment="1">
      <alignment horizontal="left"/>
    </xf>
    <xf numFmtId="0" fontId="0" fillId="7" borderId="17" xfId="0" applyFill="1" applyBorder="1" applyAlignment="1">
      <alignment horizontal="center"/>
    </xf>
    <xf numFmtId="0" fontId="8" fillId="9" borderId="17" xfId="0" applyFont="1" applyFill="1" applyBorder="1" applyAlignment="1">
      <alignment horizontal="center"/>
    </xf>
    <xf numFmtId="0" fontId="8" fillId="9" borderId="16" xfId="0" applyFont="1" applyFill="1" applyBorder="1" applyAlignment="1">
      <alignment horizontal="center"/>
    </xf>
    <xf numFmtId="0" fontId="0" fillId="10" borderId="17" xfId="0" applyFill="1" applyBorder="1" applyAlignment="1">
      <alignment horizontal="center"/>
    </xf>
    <xf numFmtId="0" fontId="0" fillId="10" borderId="16" xfId="0" applyFill="1" applyBorder="1" applyAlignment="1">
      <alignment horizontal="center"/>
    </xf>
    <xf numFmtId="0" fontId="0" fillId="7" borderId="18" xfId="0" applyFill="1" applyBorder="1" applyAlignment="1">
      <alignment horizontal="center"/>
    </xf>
    <xf numFmtId="0" fontId="7" fillId="11" borderId="13" xfId="0" applyFont="1" applyFill="1" applyBorder="1" applyAlignment="1">
      <alignment horizontal="center"/>
    </xf>
    <xf numFmtId="14" fontId="7" fillId="11" borderId="14" xfId="0" applyNumberFormat="1" applyFont="1" applyFill="1" applyBorder="1" applyAlignment="1">
      <alignment/>
    </xf>
    <xf numFmtId="0" fontId="13" fillId="4" borderId="3" xfId="0" applyFont="1" applyFill="1" applyBorder="1" applyAlignment="1">
      <alignment/>
    </xf>
    <xf numFmtId="0" fontId="0" fillId="9" borderId="0" xfId="0" applyFill="1" applyBorder="1" applyAlignment="1">
      <alignment/>
    </xf>
    <xf numFmtId="0" fontId="1" fillId="9" borderId="4" xfId="0" applyFont="1" applyFill="1" applyBorder="1" applyAlignment="1">
      <alignment horizontal="center"/>
    </xf>
    <xf numFmtId="0" fontId="10" fillId="9" borderId="0" xfId="0" applyFont="1" applyFill="1" applyBorder="1" applyAlignment="1">
      <alignment/>
    </xf>
    <xf numFmtId="0" fontId="8" fillId="7" borderId="0" xfId="0" applyFont="1" applyFill="1" applyBorder="1" applyAlignment="1">
      <alignment horizontal="left"/>
    </xf>
    <xf numFmtId="0" fontId="0" fillId="9" borderId="1" xfId="0" applyFill="1" applyBorder="1" applyAlignment="1">
      <alignment horizontal="center"/>
    </xf>
    <xf numFmtId="0" fontId="1" fillId="7" borderId="0" xfId="0" applyFont="1" applyFill="1" applyBorder="1" applyAlignment="1">
      <alignment/>
    </xf>
    <xf numFmtId="0" fontId="11" fillId="7" borderId="0" xfId="0" applyFont="1" applyFill="1" applyBorder="1" applyAlignment="1">
      <alignment horizontal="left"/>
    </xf>
    <xf numFmtId="0" fontId="13" fillId="9" borderId="0" xfId="0" applyFont="1" applyFill="1" applyBorder="1" applyAlignment="1">
      <alignment/>
    </xf>
    <xf numFmtId="0" fontId="0" fillId="0" borderId="0" xfId="0" applyFill="1" applyBorder="1" applyAlignment="1">
      <alignment/>
    </xf>
    <xf numFmtId="0" fontId="12" fillId="7" borderId="16" xfId="0" applyFont="1" applyFill="1" applyBorder="1" applyAlignment="1">
      <alignment horizontal="center"/>
    </xf>
    <xf numFmtId="0" fontId="1" fillId="7" borderId="19" xfId="0" applyFont="1" applyFill="1" applyBorder="1" applyAlignment="1">
      <alignment/>
    </xf>
    <xf numFmtId="0" fontId="0" fillId="9" borderId="20" xfId="0" applyFill="1" applyBorder="1" applyAlignment="1">
      <alignment/>
    </xf>
    <xf numFmtId="0" fontId="0" fillId="7" borderId="21" xfId="0" applyFill="1" applyBorder="1" applyAlignment="1">
      <alignment/>
    </xf>
    <xf numFmtId="0" fontId="19" fillId="0" borderId="0" xfId="0" applyFont="1" applyAlignment="1">
      <alignment horizontal="justify"/>
    </xf>
    <xf numFmtId="0" fontId="19" fillId="0" borderId="16" xfId="0" applyFont="1" applyBorder="1" applyAlignment="1">
      <alignment horizontal="center"/>
    </xf>
    <xf numFmtId="0" fontId="19" fillId="10" borderId="16" xfId="0" applyFont="1" applyFill="1" applyBorder="1" applyAlignment="1">
      <alignment horizontal="center"/>
    </xf>
    <xf numFmtId="0" fontId="8" fillId="9" borderId="22" xfId="0" applyFont="1" applyFill="1" applyBorder="1" applyAlignment="1">
      <alignment horizontal="center"/>
    </xf>
    <xf numFmtId="0" fontId="8" fillId="9" borderId="23" xfId="0" applyFont="1" applyFill="1" applyBorder="1" applyAlignment="1">
      <alignment horizontal="center"/>
    </xf>
    <xf numFmtId="0" fontId="8" fillId="9" borderId="24" xfId="0" applyFont="1" applyFill="1" applyBorder="1" applyAlignment="1">
      <alignment horizontal="center"/>
    </xf>
    <xf numFmtId="0" fontId="19" fillId="0" borderId="25" xfId="0" applyFont="1" applyBorder="1" applyAlignment="1">
      <alignment horizontal="center"/>
    </xf>
    <xf numFmtId="0" fontId="19" fillId="10" borderId="25" xfId="0" applyFont="1" applyFill="1" applyBorder="1" applyAlignment="1">
      <alignment horizontal="center"/>
    </xf>
    <xf numFmtId="0" fontId="0" fillId="7" borderId="26" xfId="0" applyFill="1" applyBorder="1" applyAlignment="1">
      <alignment horizontal="center"/>
    </xf>
    <xf numFmtId="0" fontId="19" fillId="0" borderId="18" xfId="0" applyFont="1" applyBorder="1" applyAlignment="1">
      <alignment horizontal="center"/>
    </xf>
    <xf numFmtId="0" fontId="0" fillId="7" borderId="14" xfId="0" applyFill="1" applyBorder="1" applyAlignment="1">
      <alignment horizontal="left"/>
    </xf>
    <xf numFmtId="0" fontId="8" fillId="7" borderId="13" xfId="0" applyFont="1" applyFill="1" applyBorder="1" applyAlignment="1">
      <alignment horizontal="right"/>
    </xf>
    <xf numFmtId="0" fontId="0" fillId="7" borderId="13" xfId="0" applyFill="1" applyBorder="1" applyAlignment="1">
      <alignment horizontal="right"/>
    </xf>
    <xf numFmtId="0" fontId="1" fillId="4" borderId="15" xfId="0" applyFont="1" applyFill="1" applyBorder="1" applyAlignment="1">
      <alignment horizontal="center"/>
    </xf>
    <xf numFmtId="0" fontId="0" fillId="4" borderId="3" xfId="0" applyFont="1" applyFill="1" applyBorder="1" applyAlignment="1">
      <alignment/>
    </xf>
    <xf numFmtId="0" fontId="0" fillId="4" borderId="3" xfId="0" applyFont="1" applyFill="1" applyBorder="1" applyAlignment="1">
      <alignment horizontal="center"/>
    </xf>
    <xf numFmtId="0" fontId="1" fillId="4" borderId="3" xfId="0" applyFont="1" applyFill="1" applyBorder="1" applyAlignment="1">
      <alignment horizontal="center"/>
    </xf>
    <xf numFmtId="0" fontId="8" fillId="7" borderId="0" xfId="0" applyFont="1" applyFill="1" applyBorder="1" applyAlignment="1">
      <alignment horizontal="right"/>
    </xf>
    <xf numFmtId="0" fontId="0" fillId="7" borderId="0" xfId="0" applyFill="1" applyBorder="1" applyAlignment="1">
      <alignment horizontal="right"/>
    </xf>
    <xf numFmtId="0" fontId="8" fillId="7" borderId="13" xfId="0" applyFont="1" applyFill="1" applyBorder="1" applyAlignment="1">
      <alignment horizontal="left"/>
    </xf>
    <xf numFmtId="0" fontId="0" fillId="0" borderId="13" xfId="0" applyFill="1" applyBorder="1" applyAlignment="1">
      <alignment/>
    </xf>
    <xf numFmtId="0" fontId="1" fillId="7" borderId="13" xfId="0" applyFont="1" applyFill="1" applyBorder="1" applyAlignment="1">
      <alignment/>
    </xf>
    <xf numFmtId="0" fontId="1" fillId="2" borderId="4" xfId="0" applyFont="1" applyFill="1" applyBorder="1" applyAlignment="1">
      <alignment horizontal="center"/>
    </xf>
    <xf numFmtId="0" fontId="0" fillId="2" borderId="0" xfId="0" applyFill="1" applyBorder="1" applyAlignment="1">
      <alignment/>
    </xf>
    <xf numFmtId="0" fontId="13" fillId="2" borderId="0" xfId="0" applyFont="1" applyFill="1" applyBorder="1" applyAlignment="1">
      <alignment/>
    </xf>
    <xf numFmtId="0" fontId="0" fillId="2" borderId="0" xfId="0" applyFill="1" applyBorder="1" applyAlignment="1">
      <alignment horizontal="center"/>
    </xf>
    <xf numFmtId="0" fontId="0" fillId="0" borderId="0" xfId="0" applyFill="1" applyBorder="1" applyAlignment="1">
      <alignment horizontal="center"/>
    </xf>
    <xf numFmtId="0" fontId="23" fillId="7" borderId="0" xfId="0" applyFont="1" applyFill="1" applyBorder="1" applyAlignment="1">
      <alignment horizontal="center"/>
    </xf>
    <xf numFmtId="0" fontId="23" fillId="0" borderId="0" xfId="0" applyFont="1" applyBorder="1" applyAlignment="1">
      <alignment horizontal="center"/>
    </xf>
    <xf numFmtId="0" fontId="0" fillId="7" borderId="2" xfId="0" applyFill="1" applyBorder="1" applyAlignment="1">
      <alignment horizontal="right"/>
    </xf>
    <xf numFmtId="0" fontId="0" fillId="7" borderId="0" xfId="0" applyFont="1" applyFill="1" applyBorder="1" applyAlignment="1">
      <alignment horizontal="center"/>
    </xf>
    <xf numFmtId="0" fontId="24" fillId="7" borderId="0" xfId="0" applyFont="1" applyFill="1" applyBorder="1" applyAlignment="1">
      <alignment horizontal="left"/>
    </xf>
    <xf numFmtId="0" fontId="0" fillId="2" borderId="7" xfId="0" applyFill="1" applyBorder="1" applyAlignment="1">
      <alignment horizontal="center"/>
    </xf>
    <xf numFmtId="204" fontId="0" fillId="2" borderId="25" xfId="0" applyNumberFormat="1" applyFill="1" applyBorder="1" applyAlignment="1">
      <alignment horizontal="center"/>
    </xf>
    <xf numFmtId="0" fontId="0" fillId="2" borderId="2" xfId="0" applyFill="1" applyBorder="1" applyAlignment="1">
      <alignment horizontal="center"/>
    </xf>
    <xf numFmtId="0" fontId="1" fillId="12" borderId="15" xfId="0" applyFont="1" applyFill="1" applyBorder="1" applyAlignment="1">
      <alignment horizontal="center"/>
    </xf>
    <xf numFmtId="0" fontId="10" fillId="12" borderId="3" xfId="0" applyFont="1" applyFill="1" applyBorder="1" applyAlignment="1">
      <alignment/>
    </xf>
    <xf numFmtId="0" fontId="0" fillId="12" borderId="3" xfId="0" applyFont="1" applyFill="1" applyBorder="1" applyAlignment="1">
      <alignment/>
    </xf>
    <xf numFmtId="0" fontId="0" fillId="12" borderId="3" xfId="0" applyFill="1" applyBorder="1" applyAlignment="1">
      <alignment horizontal="center"/>
    </xf>
    <xf numFmtId="0" fontId="1" fillId="12" borderId="3" xfId="0" applyFont="1" applyFill="1" applyBorder="1" applyAlignment="1">
      <alignment horizontal="center"/>
    </xf>
    <xf numFmtId="0" fontId="1" fillId="12" borderId="7" xfId="0" applyFont="1" applyFill="1" applyBorder="1" applyAlignment="1">
      <alignment horizontal="center"/>
    </xf>
    <xf numFmtId="0" fontId="1" fillId="9" borderId="2" xfId="0" applyFont="1" applyFill="1" applyBorder="1" applyAlignment="1">
      <alignment horizontal="center"/>
    </xf>
    <xf numFmtId="0" fontId="1" fillId="2" borderId="2" xfId="0" applyFont="1" applyFill="1" applyBorder="1" applyAlignment="1">
      <alignment horizontal="center"/>
    </xf>
    <xf numFmtId="204" fontId="1" fillId="7" borderId="0" xfId="0" applyNumberFormat="1" applyFont="1" applyFill="1" applyBorder="1" applyAlignment="1">
      <alignment horizontal="center" vertical="center"/>
    </xf>
    <xf numFmtId="0" fontId="1" fillId="7" borderId="0" xfId="0" applyFont="1" applyFill="1" applyBorder="1" applyAlignment="1">
      <alignment horizontal="center" vertical="center"/>
    </xf>
    <xf numFmtId="0" fontId="1" fillId="8" borderId="7" xfId="0" applyFont="1" applyFill="1" applyBorder="1" applyAlignment="1">
      <alignment horizontal="center"/>
    </xf>
    <xf numFmtId="0" fontId="8" fillId="7" borderId="13" xfId="0" applyFont="1" applyFill="1" applyBorder="1" applyAlignment="1">
      <alignment/>
    </xf>
    <xf numFmtId="205" fontId="29" fillId="12" borderId="10" xfId="0" applyNumberFormat="1" applyFont="1" applyFill="1" applyBorder="1" applyAlignment="1">
      <alignment horizontal="center" vertical="center"/>
    </xf>
    <xf numFmtId="0" fontId="0" fillId="13" borderId="0" xfId="0" applyFill="1" applyBorder="1" applyAlignment="1">
      <alignment horizontal="center"/>
    </xf>
    <xf numFmtId="0" fontId="0" fillId="13" borderId="1" xfId="0" applyFill="1" applyBorder="1" applyAlignment="1">
      <alignment horizontal="center"/>
    </xf>
    <xf numFmtId="0" fontId="1" fillId="13" borderId="4" xfId="0" applyFont="1" applyFill="1" applyBorder="1" applyAlignment="1">
      <alignment horizontal="center" vertical="center"/>
    </xf>
    <xf numFmtId="0" fontId="10" fillId="13" borderId="0" xfId="0" applyFont="1" applyFill="1" applyBorder="1" applyAlignment="1">
      <alignment vertical="center"/>
    </xf>
    <xf numFmtId="0" fontId="0" fillId="13" borderId="0" xfId="0" applyFill="1" applyBorder="1" applyAlignment="1">
      <alignment vertical="center"/>
    </xf>
    <xf numFmtId="0" fontId="8" fillId="13" borderId="0" xfId="0" applyFont="1" applyFill="1" applyBorder="1" applyAlignment="1">
      <alignment vertical="center"/>
    </xf>
    <xf numFmtId="0" fontId="1" fillId="13" borderId="2" xfId="0" applyFont="1" applyFill="1" applyBorder="1" applyAlignment="1">
      <alignment horizontal="center" vertical="center"/>
    </xf>
    <xf numFmtId="0" fontId="0" fillId="0" borderId="0" xfId="0" applyAlignment="1">
      <alignment vertical="center"/>
    </xf>
    <xf numFmtId="1" fontId="28" fillId="4" borderId="10" xfId="0" applyNumberFormat="1" applyFont="1" applyFill="1" applyBorder="1" applyAlignment="1">
      <alignment horizontal="center" vertical="center"/>
    </xf>
    <xf numFmtId="0" fontId="13" fillId="13" borderId="0" xfId="0" applyFont="1" applyFill="1" applyBorder="1" applyAlignment="1">
      <alignment vertical="center"/>
    </xf>
    <xf numFmtId="0" fontId="14" fillId="14" borderId="27" xfId="0" applyFont="1" applyFill="1" applyBorder="1" applyAlignment="1">
      <alignment horizontal="center"/>
    </xf>
    <xf numFmtId="0" fontId="13" fillId="14" borderId="28" xfId="0" applyFont="1" applyFill="1" applyBorder="1" applyAlignment="1">
      <alignment horizontal="center"/>
    </xf>
    <xf numFmtId="0" fontId="13" fillId="14" borderId="29" xfId="0" applyFont="1" applyFill="1" applyBorder="1" applyAlignment="1">
      <alignment horizontal="center"/>
    </xf>
    <xf numFmtId="205" fontId="27" fillId="13" borderId="10" xfId="0" applyNumberFormat="1" applyFont="1" applyFill="1" applyBorder="1" applyAlignment="1">
      <alignment vertical="center"/>
    </xf>
    <xf numFmtId="0" fontId="32" fillId="14" borderId="15" xfId="0" applyFont="1" applyFill="1" applyBorder="1" applyAlignment="1">
      <alignment vertical="center"/>
    </xf>
    <xf numFmtId="0" fontId="32" fillId="14" borderId="4" xfId="0" applyFont="1" applyFill="1" applyBorder="1" applyAlignment="1">
      <alignment vertical="center"/>
    </xf>
    <xf numFmtId="0" fontId="32" fillId="14" borderId="12" xfId="0" applyFont="1" applyFill="1" applyBorder="1" applyAlignment="1">
      <alignment vertical="center"/>
    </xf>
    <xf numFmtId="0" fontId="0" fillId="7" borderId="17" xfId="0" applyFill="1" applyBorder="1" applyAlignment="1">
      <alignment horizontal="center" vertical="center"/>
    </xf>
    <xf numFmtId="0" fontId="0" fillId="14" borderId="30" xfId="0" applyFill="1" applyBorder="1" applyAlignment="1">
      <alignment horizontal="center" vertical="center"/>
    </xf>
    <xf numFmtId="0" fontId="0" fillId="7" borderId="26" xfId="0" applyFill="1" applyBorder="1" applyAlignment="1">
      <alignment/>
    </xf>
    <xf numFmtId="205" fontId="35" fillId="7" borderId="25" xfId="0" applyNumberFormat="1" applyFont="1" applyFill="1" applyBorder="1" applyAlignment="1">
      <alignment horizontal="center" vertical="center"/>
    </xf>
    <xf numFmtId="205" fontId="35" fillId="14" borderId="24" xfId="0" applyNumberFormat="1" applyFont="1" applyFill="1" applyBorder="1" applyAlignment="1">
      <alignment horizontal="center" vertical="center"/>
    </xf>
    <xf numFmtId="0" fontId="0" fillId="10" borderId="22" xfId="0" applyFill="1" applyBorder="1" applyAlignment="1">
      <alignment horizontal="center" vertical="center"/>
    </xf>
    <xf numFmtId="0" fontId="0" fillId="10" borderId="17" xfId="0" applyFill="1" applyBorder="1" applyAlignment="1">
      <alignment horizontal="center" vertical="center"/>
    </xf>
    <xf numFmtId="0" fontId="0" fillId="10" borderId="26" xfId="0" applyFill="1" applyBorder="1" applyAlignment="1">
      <alignment/>
    </xf>
    <xf numFmtId="205" fontId="35" fillId="10" borderId="31" xfId="0" applyNumberFormat="1" applyFont="1" applyFill="1" applyBorder="1" applyAlignment="1">
      <alignment horizontal="center" vertical="center"/>
    </xf>
    <xf numFmtId="205" fontId="35" fillId="10" borderId="20" xfId="0" applyNumberFormat="1" applyFont="1" applyFill="1" applyBorder="1" applyAlignment="1">
      <alignment horizontal="center" vertical="center"/>
    </xf>
    <xf numFmtId="0" fontId="31" fillId="10" borderId="20" xfId="0" applyFont="1" applyFill="1" applyBorder="1" applyAlignment="1">
      <alignment/>
    </xf>
    <xf numFmtId="0" fontId="31" fillId="10" borderId="32" xfId="0" applyFont="1" applyFill="1" applyBorder="1" applyAlignment="1">
      <alignment/>
    </xf>
    <xf numFmtId="0" fontId="0" fillId="10" borderId="24" xfId="0" applyFill="1" applyBorder="1" applyAlignment="1">
      <alignment/>
    </xf>
    <xf numFmtId="0" fontId="0" fillId="10" borderId="25" xfId="0" applyFill="1" applyBorder="1" applyAlignment="1">
      <alignment/>
    </xf>
    <xf numFmtId="0" fontId="0" fillId="10" borderId="33" xfId="0" applyFill="1" applyBorder="1" applyAlignment="1">
      <alignment/>
    </xf>
    <xf numFmtId="0" fontId="34" fillId="7" borderId="34" xfId="0" applyFont="1" applyFill="1" applyBorder="1" applyAlignment="1">
      <alignment horizontal="center" vertical="center" wrapText="1"/>
    </xf>
    <xf numFmtId="0" fontId="34" fillId="7" borderId="35" xfId="0" applyFont="1" applyFill="1" applyBorder="1" applyAlignment="1">
      <alignment horizontal="center" vertical="center" wrapText="1"/>
    </xf>
    <xf numFmtId="0" fontId="34" fillId="7" borderId="36" xfId="0" applyFont="1" applyFill="1" applyBorder="1" applyAlignment="1">
      <alignment horizontal="center" vertical="center" wrapText="1"/>
    </xf>
    <xf numFmtId="0" fontId="34" fillId="7" borderId="37" xfId="0" applyFont="1" applyFill="1" applyBorder="1" applyAlignment="1">
      <alignment horizontal="center" vertical="center" wrapText="1"/>
    </xf>
    <xf numFmtId="0" fontId="34" fillId="7" borderId="38" xfId="0" applyFont="1" applyFill="1" applyBorder="1" applyAlignment="1">
      <alignment horizontal="center" vertical="center" wrapText="1"/>
    </xf>
    <xf numFmtId="0" fontId="34" fillId="7" borderId="39" xfId="0" applyFont="1" applyFill="1" applyBorder="1" applyAlignment="1">
      <alignment horizontal="center" vertical="center" wrapText="1"/>
    </xf>
    <xf numFmtId="0" fontId="0" fillId="4" borderId="40" xfId="0" applyFill="1" applyBorder="1" applyAlignment="1">
      <alignment vertical="center" wrapText="1"/>
    </xf>
    <xf numFmtId="0" fontId="34" fillId="4" borderId="41" xfId="0" applyFont="1" applyFill="1" applyBorder="1" applyAlignment="1">
      <alignment horizontal="center" vertical="center" wrapText="1"/>
    </xf>
    <xf numFmtId="0" fontId="34" fillId="4" borderId="42" xfId="0" applyFont="1" applyFill="1" applyBorder="1" applyAlignment="1">
      <alignment horizontal="center" vertical="center" wrapText="1"/>
    </xf>
    <xf numFmtId="0" fontId="34" fillId="4" borderId="43" xfId="0" applyFont="1" applyFill="1" applyBorder="1" applyAlignment="1">
      <alignment horizontal="center" vertical="center" wrapText="1"/>
    </xf>
    <xf numFmtId="0" fontId="34" fillId="4" borderId="44" xfId="0" applyFont="1" applyFill="1" applyBorder="1" applyAlignment="1">
      <alignment horizontal="left" vertical="center" wrapText="1"/>
    </xf>
    <xf numFmtId="0" fontId="34" fillId="4" borderId="45" xfId="0" applyFont="1" applyFill="1" applyBorder="1" applyAlignment="1">
      <alignment horizontal="left" vertical="center" wrapText="1"/>
    </xf>
    <xf numFmtId="0" fontId="34" fillId="4" borderId="46" xfId="0" applyFont="1" applyFill="1" applyBorder="1" applyAlignment="1">
      <alignment horizontal="left" vertical="center" wrapText="1"/>
    </xf>
    <xf numFmtId="0" fontId="34" fillId="9" borderId="36" xfId="0" applyFont="1" applyFill="1" applyBorder="1" applyAlignment="1">
      <alignment horizontal="center" vertical="center" wrapText="1"/>
    </xf>
    <xf numFmtId="0" fontId="34" fillId="9" borderId="34" xfId="0" applyFont="1" applyFill="1" applyBorder="1" applyAlignment="1">
      <alignment horizontal="center" vertical="center" wrapText="1"/>
    </xf>
    <xf numFmtId="0" fontId="34" fillId="9" borderId="35" xfId="0" applyFont="1" applyFill="1" applyBorder="1" applyAlignment="1">
      <alignment horizontal="center" vertical="center" wrapText="1"/>
    </xf>
    <xf numFmtId="0" fontId="34" fillId="9" borderId="47" xfId="0" applyFont="1" applyFill="1" applyBorder="1" applyAlignment="1">
      <alignment horizontal="center" vertical="center" wrapText="1"/>
    </xf>
    <xf numFmtId="0" fontId="34" fillId="9" borderId="48" xfId="0" applyFont="1" applyFill="1" applyBorder="1" applyAlignment="1">
      <alignment horizontal="center" vertical="center" wrapText="1"/>
    </xf>
    <xf numFmtId="0" fontId="34" fillId="9" borderId="49" xfId="0" applyFont="1" applyFill="1" applyBorder="1" applyAlignment="1">
      <alignment horizontal="center" vertical="center" wrapText="1"/>
    </xf>
    <xf numFmtId="0" fontId="0" fillId="14" borderId="17" xfId="0" applyFill="1" applyBorder="1" applyAlignment="1">
      <alignment horizontal="center"/>
    </xf>
    <xf numFmtId="205" fontId="35" fillId="14" borderId="25" xfId="0" applyNumberFormat="1" applyFont="1" applyFill="1" applyBorder="1" applyAlignment="1">
      <alignment horizontal="center"/>
    </xf>
    <xf numFmtId="205" fontId="35" fillId="7" borderId="33" xfId="0" applyNumberFormat="1" applyFont="1" applyFill="1" applyBorder="1" applyAlignment="1">
      <alignment horizontal="center"/>
    </xf>
    <xf numFmtId="0" fontId="0" fillId="10" borderId="50" xfId="0" applyFill="1" applyBorder="1" applyAlignment="1">
      <alignment horizontal="center"/>
    </xf>
    <xf numFmtId="0" fontId="0" fillId="10" borderId="51" xfId="0" applyFill="1" applyBorder="1" applyAlignment="1">
      <alignment horizontal="center"/>
    </xf>
    <xf numFmtId="0" fontId="19" fillId="10" borderId="51" xfId="0" applyFont="1" applyFill="1" applyBorder="1" applyAlignment="1">
      <alignment horizontal="center"/>
    </xf>
    <xf numFmtId="0" fontId="0" fillId="0" borderId="50" xfId="0" applyFill="1" applyBorder="1" applyAlignment="1">
      <alignment horizontal="center"/>
    </xf>
    <xf numFmtId="0" fontId="0" fillId="0" borderId="51" xfId="0" applyFill="1" applyBorder="1" applyAlignment="1">
      <alignment horizontal="center"/>
    </xf>
    <xf numFmtId="0" fontId="19" fillId="0" borderId="51" xfId="0" applyFont="1" applyFill="1" applyBorder="1" applyAlignment="1">
      <alignment horizontal="center"/>
    </xf>
    <xf numFmtId="0" fontId="0" fillId="0" borderId="0" xfId="0" applyFill="1" applyBorder="1" applyAlignment="1">
      <alignment horizontal="left"/>
    </xf>
    <xf numFmtId="0" fontId="19" fillId="0" borderId="25" xfId="0" applyFont="1" applyFill="1" applyBorder="1" applyAlignment="1">
      <alignment horizontal="center"/>
    </xf>
    <xf numFmtId="0" fontId="19" fillId="0" borderId="52" xfId="0" applyFont="1" applyFill="1" applyBorder="1" applyAlignment="1">
      <alignment horizontal="center"/>
    </xf>
    <xf numFmtId="0" fontId="19" fillId="10" borderId="52" xfId="0" applyFont="1" applyFill="1" applyBorder="1" applyAlignment="1">
      <alignment horizontal="center"/>
    </xf>
    <xf numFmtId="0" fontId="0" fillId="0" borderId="16" xfId="0" applyFill="1" applyBorder="1" applyAlignment="1">
      <alignment horizontal="center"/>
    </xf>
    <xf numFmtId="0" fontId="19" fillId="0" borderId="33" xfId="0" applyFont="1" applyBorder="1" applyAlignment="1">
      <alignment horizontal="center"/>
    </xf>
    <xf numFmtId="0" fontId="0" fillId="0" borderId="19" xfId="0" applyFill="1" applyBorder="1" applyAlignment="1">
      <alignment horizontal="center"/>
    </xf>
    <xf numFmtId="0" fontId="0" fillId="10" borderId="19" xfId="0" applyFill="1" applyBorder="1" applyAlignment="1">
      <alignment horizontal="center"/>
    </xf>
    <xf numFmtId="0" fontId="13" fillId="3" borderId="3" xfId="0" applyFont="1" applyFill="1" applyBorder="1" applyAlignment="1">
      <alignment horizontal="center"/>
    </xf>
    <xf numFmtId="0" fontId="17" fillId="4" borderId="53" xfId="0" applyFont="1" applyFill="1" applyBorder="1" applyAlignment="1">
      <alignment horizontal="right" vertical="center"/>
    </xf>
    <xf numFmtId="0" fontId="17" fillId="4" borderId="54" xfId="0" applyFont="1" applyFill="1" applyBorder="1" applyAlignment="1">
      <alignment horizontal="right" vertical="center"/>
    </xf>
    <xf numFmtId="0" fontId="17" fillId="4" borderId="55" xfId="0" applyFont="1" applyFill="1" applyBorder="1" applyAlignment="1">
      <alignment horizontal="right" vertical="center"/>
    </xf>
    <xf numFmtId="0" fontId="33" fillId="7" borderId="3" xfId="0" applyFont="1" applyFill="1" applyBorder="1" applyAlignment="1">
      <alignment horizontal="center" vertical="center"/>
    </xf>
    <xf numFmtId="0" fontId="33" fillId="7" borderId="7" xfId="0" applyFont="1" applyFill="1" applyBorder="1" applyAlignment="1">
      <alignment horizontal="center" vertical="center"/>
    </xf>
    <xf numFmtId="0" fontId="33" fillId="7" borderId="0" xfId="0" applyFont="1" applyFill="1" applyBorder="1" applyAlignment="1">
      <alignment horizontal="center" vertical="center"/>
    </xf>
    <xf numFmtId="0" fontId="33" fillId="7" borderId="2" xfId="0" applyFont="1" applyFill="1" applyBorder="1" applyAlignment="1">
      <alignment horizontal="center" vertical="center"/>
    </xf>
    <xf numFmtId="0" fontId="33" fillId="7" borderId="13" xfId="0" applyFont="1" applyFill="1" applyBorder="1" applyAlignment="1">
      <alignment horizontal="center" vertical="center"/>
    </xf>
    <xf numFmtId="0" fontId="33" fillId="7" borderId="14" xfId="0" applyFont="1" applyFill="1" applyBorder="1" applyAlignment="1">
      <alignment horizontal="center" vertical="center"/>
    </xf>
    <xf numFmtId="0" fontId="8" fillId="11" borderId="53" xfId="0" applyFont="1" applyFill="1" applyBorder="1" applyAlignment="1">
      <alignment horizontal="center"/>
    </xf>
    <xf numFmtId="0" fontId="0" fillId="11" borderId="54" xfId="0" applyFont="1" applyFill="1" applyBorder="1" applyAlignment="1">
      <alignment horizontal="center"/>
    </xf>
    <xf numFmtId="0" fontId="0" fillId="11" borderId="55" xfId="0" applyFont="1" applyFill="1" applyBorder="1" applyAlignment="1">
      <alignment horizontal="center"/>
    </xf>
    <xf numFmtId="0" fontId="13" fillId="5" borderId="3" xfId="0" applyFont="1" applyFill="1" applyBorder="1" applyAlignment="1">
      <alignment horizontal="left"/>
    </xf>
    <xf numFmtId="0" fontId="14" fillId="5" borderId="3" xfId="0" applyFont="1" applyFill="1" applyBorder="1" applyAlignment="1">
      <alignment horizontal="left"/>
    </xf>
    <xf numFmtId="0" fontId="21" fillId="0" borderId="53" xfId="16" applyFont="1" applyFill="1" applyBorder="1" applyAlignment="1">
      <alignment horizontal="center" vertical="center"/>
    </xf>
    <xf numFmtId="0" fontId="21" fillId="0" borderId="54" xfId="16" applyFont="1" applyFill="1" applyBorder="1" applyAlignment="1">
      <alignment horizontal="center" vertical="center"/>
    </xf>
    <xf numFmtId="0" fontId="21" fillId="0" borderId="55" xfId="16" applyFont="1" applyFill="1" applyBorder="1" applyAlignment="1">
      <alignment horizontal="center" vertical="center"/>
    </xf>
    <xf numFmtId="0" fontId="8" fillId="11" borderId="12" xfId="0" applyFont="1" applyFill="1" applyBorder="1" applyAlignment="1">
      <alignment horizontal="center"/>
    </xf>
    <xf numFmtId="0" fontId="0" fillId="11" borderId="13" xfId="0" applyFill="1" applyBorder="1" applyAlignment="1">
      <alignment horizontal="center"/>
    </xf>
    <xf numFmtId="0" fontId="22" fillId="9" borderId="53" xfId="0" applyFont="1" applyFill="1" applyBorder="1" applyAlignment="1">
      <alignment horizontal="center"/>
    </xf>
    <xf numFmtId="0" fontId="9" fillId="9" borderId="54" xfId="0" applyFont="1" applyFill="1" applyBorder="1" applyAlignment="1">
      <alignment horizontal="center"/>
    </xf>
    <xf numFmtId="0" fontId="9" fillId="9" borderId="55" xfId="0" applyFont="1" applyFill="1" applyBorder="1" applyAlignment="1">
      <alignment horizontal="center"/>
    </xf>
    <xf numFmtId="0" fontId="4" fillId="7" borderId="15" xfId="0" applyFont="1" applyFill="1" applyBorder="1" applyAlignment="1">
      <alignment horizontal="left"/>
    </xf>
    <xf numFmtId="0" fontId="4" fillId="7" borderId="3" xfId="0" applyFont="1" applyFill="1" applyBorder="1" applyAlignment="1">
      <alignment horizontal="left"/>
    </xf>
    <xf numFmtId="0" fontId="4" fillId="7" borderId="4" xfId="0" applyFont="1" applyFill="1" applyBorder="1" applyAlignment="1">
      <alignment horizontal="left"/>
    </xf>
    <xf numFmtId="0" fontId="4" fillId="7" borderId="0" xfId="0" applyFont="1" applyFill="1" applyBorder="1" applyAlignment="1">
      <alignment horizontal="left"/>
    </xf>
    <xf numFmtId="0" fontId="15" fillId="7" borderId="12" xfId="0" applyFont="1" applyFill="1" applyBorder="1" applyAlignment="1">
      <alignment horizontal="left" vertical="center"/>
    </xf>
    <xf numFmtId="0" fontId="15" fillId="7" borderId="13" xfId="0" applyFont="1" applyFill="1" applyBorder="1" applyAlignment="1">
      <alignment horizontal="left" vertical="center"/>
    </xf>
    <xf numFmtId="0" fontId="10" fillId="5" borderId="3" xfId="0" applyFont="1" applyFill="1" applyBorder="1" applyAlignment="1">
      <alignment horizontal="center"/>
    </xf>
    <xf numFmtId="0" fontId="10" fillId="2" borderId="3" xfId="0" applyFont="1" applyFill="1" applyBorder="1" applyAlignment="1">
      <alignment horizontal="center"/>
    </xf>
    <xf numFmtId="0" fontId="24" fillId="15" borderId="53" xfId="0" applyFont="1" applyFill="1" applyBorder="1" applyAlignment="1">
      <alignment horizontal="center"/>
    </xf>
    <xf numFmtId="0" fontId="24" fillId="15" borderId="54" xfId="0" applyFont="1" applyFill="1" applyBorder="1" applyAlignment="1">
      <alignment horizontal="center"/>
    </xf>
    <xf numFmtId="0" fontId="24" fillId="15" borderId="55" xfId="0" applyFont="1" applyFill="1" applyBorder="1" applyAlignment="1">
      <alignment horizontal="center"/>
    </xf>
    <xf numFmtId="0" fontId="17" fillId="12" borderId="53" xfId="0" applyFont="1" applyFill="1" applyBorder="1" applyAlignment="1">
      <alignment horizontal="right" vertical="center"/>
    </xf>
    <xf numFmtId="0" fontId="18" fillId="12" borderId="54" xfId="0" applyFont="1" applyFill="1" applyBorder="1" applyAlignment="1">
      <alignment horizontal="right" vertical="center"/>
    </xf>
    <xf numFmtId="0" fontId="18" fillId="12" borderId="55" xfId="0" applyFont="1" applyFill="1" applyBorder="1" applyAlignment="1">
      <alignment horizontal="right" vertical="center"/>
    </xf>
    <xf numFmtId="0" fontId="17" fillId="13" borderId="53" xfId="0" applyFont="1" applyFill="1" applyBorder="1" applyAlignment="1">
      <alignment horizontal="right" vertical="center"/>
    </xf>
    <xf numFmtId="0" fontId="18" fillId="13" borderId="54" xfId="0" applyFont="1" applyFill="1" applyBorder="1" applyAlignment="1">
      <alignment horizontal="right" vertical="center"/>
    </xf>
    <xf numFmtId="0" fontId="18" fillId="13" borderId="55" xfId="0" applyFont="1" applyFill="1" applyBorder="1" applyAlignment="1">
      <alignment horizontal="right" vertical="center"/>
    </xf>
    <xf numFmtId="0" fontId="33" fillId="10" borderId="3" xfId="0" applyFont="1" applyFill="1" applyBorder="1" applyAlignment="1">
      <alignment horizontal="center" vertical="center"/>
    </xf>
    <xf numFmtId="0" fontId="33" fillId="10" borderId="7" xfId="0" applyFont="1" applyFill="1" applyBorder="1" applyAlignment="1">
      <alignment horizontal="center" vertical="center"/>
    </xf>
    <xf numFmtId="0" fontId="33" fillId="10" borderId="0" xfId="0" applyFont="1" applyFill="1" applyBorder="1" applyAlignment="1">
      <alignment horizontal="center" vertical="center"/>
    </xf>
    <xf numFmtId="0" fontId="33" fillId="10" borderId="2" xfId="0" applyFont="1" applyFill="1" applyBorder="1" applyAlignment="1">
      <alignment horizontal="center" vertical="center"/>
    </xf>
    <xf numFmtId="0" fontId="33" fillId="10" borderId="13" xfId="0" applyFont="1" applyFill="1" applyBorder="1" applyAlignment="1">
      <alignment horizontal="center" vertical="center"/>
    </xf>
    <xf numFmtId="0" fontId="33" fillId="10" borderId="14" xfId="0" applyFont="1" applyFill="1" applyBorder="1" applyAlignment="1">
      <alignment horizontal="center" vertical="center"/>
    </xf>
    <xf numFmtId="0" fontId="37" fillId="0" borderId="56" xfId="0" applyFont="1" applyBorder="1" applyAlignment="1">
      <alignment horizontal="center" vertical="center"/>
    </xf>
    <xf numFmtId="0" fontId="37" fillId="0" borderId="57" xfId="0" applyFont="1" applyBorder="1" applyAlignment="1">
      <alignment horizontal="center" vertical="center"/>
    </xf>
    <xf numFmtId="0" fontId="37" fillId="0" borderId="58" xfId="0" applyFont="1" applyBorder="1" applyAlignment="1">
      <alignment horizontal="center" vertical="center"/>
    </xf>
    <xf numFmtId="0" fontId="39" fillId="11" borderId="13" xfId="0" applyFont="1" applyFill="1" applyBorder="1" applyAlignment="1">
      <alignment horizontal="right"/>
    </xf>
  </cellXfs>
  <cellStyles count="8">
    <cellStyle name="Normal" xfId="0"/>
    <cellStyle name="Percent" xfId="15"/>
    <cellStyle name="Hyperlink" xfId="16"/>
    <cellStyle name="Currency" xfId="17"/>
    <cellStyle name="Currency [0]" xfId="18"/>
    <cellStyle name="Comma" xfId="19"/>
    <cellStyle name="Comma [0]"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228600</xdr:colOff>
      <xdr:row>1</xdr:row>
      <xdr:rowOff>28575</xdr:rowOff>
    </xdr:from>
    <xdr:to>
      <xdr:col>9</xdr:col>
      <xdr:colOff>209550</xdr:colOff>
      <xdr:row>4</xdr:row>
      <xdr:rowOff>266700</xdr:rowOff>
    </xdr:to>
    <xdr:pic>
      <xdr:nvPicPr>
        <xdr:cNvPr id="1" name="Picture 13"/>
        <xdr:cNvPicPr preferRelativeResize="1">
          <a:picLocks noChangeAspect="1"/>
        </xdr:cNvPicPr>
      </xdr:nvPicPr>
      <xdr:blipFill>
        <a:blip r:embed="rId1"/>
        <a:stretch>
          <a:fillRect/>
        </a:stretch>
      </xdr:blipFill>
      <xdr:spPr>
        <a:xfrm>
          <a:off x="6543675" y="209550"/>
          <a:ext cx="781050" cy="838200"/>
        </a:xfrm>
        <a:prstGeom prst="rect">
          <a:avLst/>
        </a:prstGeom>
        <a:noFill/>
        <a:ln w="9525" cmpd="sng">
          <a:noFill/>
        </a:ln>
      </xdr:spPr>
    </xdr:pic>
    <xdr:clientData/>
  </xdr:twoCellAnchor>
  <xdr:twoCellAnchor editAs="oneCell">
    <xdr:from>
      <xdr:col>1</xdr:col>
      <xdr:colOff>695325</xdr:colOff>
      <xdr:row>64</xdr:row>
      <xdr:rowOff>66675</xdr:rowOff>
    </xdr:from>
    <xdr:to>
      <xdr:col>2</xdr:col>
      <xdr:colOff>390525</xdr:colOff>
      <xdr:row>64</xdr:row>
      <xdr:rowOff>447675</xdr:rowOff>
    </xdr:to>
    <xdr:pic>
      <xdr:nvPicPr>
        <xdr:cNvPr id="2" name="Picture 14"/>
        <xdr:cNvPicPr preferRelativeResize="1">
          <a:picLocks noChangeAspect="1"/>
        </xdr:cNvPicPr>
      </xdr:nvPicPr>
      <xdr:blipFill>
        <a:blip r:embed="rId2"/>
        <a:stretch>
          <a:fillRect/>
        </a:stretch>
      </xdr:blipFill>
      <xdr:spPr>
        <a:xfrm>
          <a:off x="1514475" y="12058650"/>
          <a:ext cx="457200" cy="381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gudenberg.com/channel.asp?id=14"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7"/>
  </sheetPr>
  <dimension ref="A1:M101"/>
  <sheetViews>
    <sheetView tabSelected="1" workbookViewId="0" topLeftCell="A68">
      <selection activeCell="N87" sqref="N87"/>
    </sheetView>
  </sheetViews>
  <sheetFormatPr defaultColWidth="9.140625" defaultRowHeight="12.75"/>
  <cols>
    <col min="1" max="1" width="12.28125" style="0" customWidth="1"/>
    <col min="2" max="4" width="11.421875" style="0" customWidth="1"/>
    <col min="5" max="5" width="12.28125" style="0" customWidth="1"/>
    <col min="6" max="6" width="11.57421875" style="0" bestFit="1" customWidth="1"/>
    <col min="7" max="7" width="12.7109375" style="0" customWidth="1"/>
    <col min="8" max="8" width="11.57421875" style="0" bestFit="1" customWidth="1"/>
    <col min="9" max="9" width="12.00390625" style="0" customWidth="1"/>
    <col min="10" max="10" width="9.28125" style="0" customWidth="1"/>
    <col min="11" max="16384" width="11.421875" style="0" customWidth="1"/>
  </cols>
  <sheetData>
    <row r="1" spans="1:10" ht="14.25" thickBot="1" thickTop="1">
      <c r="A1" s="210" t="s">
        <v>146</v>
      </c>
      <c r="B1" s="211"/>
      <c r="C1" s="211"/>
      <c r="D1" s="211"/>
      <c r="E1" s="211"/>
      <c r="F1" s="211"/>
      <c r="G1" s="211"/>
      <c r="H1" s="211"/>
      <c r="I1" s="211"/>
      <c r="J1" s="212"/>
    </row>
    <row r="2" spans="1:10" ht="13.5" thickTop="1">
      <c r="A2" s="223" t="s">
        <v>87</v>
      </c>
      <c r="B2" s="224"/>
      <c r="C2" s="224"/>
      <c r="D2" s="224"/>
      <c r="E2" s="224"/>
      <c r="F2" s="224"/>
      <c r="G2" s="224"/>
      <c r="H2" s="30"/>
      <c r="I2" s="30"/>
      <c r="J2" s="31"/>
    </row>
    <row r="3" spans="1:10" ht="13.5" thickBot="1">
      <c r="A3" s="225"/>
      <c r="B3" s="226"/>
      <c r="C3" s="226"/>
      <c r="D3" s="226"/>
      <c r="E3" s="226"/>
      <c r="F3" s="226"/>
      <c r="G3" s="226"/>
      <c r="H3" s="32"/>
      <c r="I3" s="32"/>
      <c r="J3" s="22"/>
    </row>
    <row r="4" spans="1:10" ht="20.25" customHeight="1" thickBot="1" thickTop="1">
      <c r="A4" s="220" t="s">
        <v>145</v>
      </c>
      <c r="B4" s="221"/>
      <c r="C4" s="221"/>
      <c r="D4" s="221"/>
      <c r="E4" s="221"/>
      <c r="F4" s="221"/>
      <c r="G4" s="222"/>
      <c r="H4" s="28"/>
      <c r="I4" s="32"/>
      <c r="J4" s="22"/>
    </row>
    <row r="5" spans="1:10" ht="21.75" customHeight="1" thickBot="1" thickTop="1">
      <c r="A5" s="227" t="s">
        <v>47</v>
      </c>
      <c r="B5" s="228"/>
      <c r="C5" s="228"/>
      <c r="D5" s="228"/>
      <c r="E5" s="228"/>
      <c r="F5" s="228"/>
      <c r="G5" s="228"/>
      <c r="H5" s="35"/>
      <c r="I5" s="34"/>
      <c r="J5" s="36"/>
    </row>
    <row r="6" spans="1:10" ht="13.5" hidden="1" thickBot="1">
      <c r="A6" s="20"/>
      <c r="B6" s="21"/>
      <c r="C6" s="21"/>
      <c r="D6" s="21"/>
      <c r="E6" s="21"/>
      <c r="F6" s="21"/>
      <c r="G6" s="21"/>
      <c r="H6" s="21"/>
      <c r="I6" s="21"/>
      <c r="J6" s="22"/>
    </row>
    <row r="7" spans="1:10" ht="18" customHeight="1" thickTop="1">
      <c r="A7" s="37" t="s">
        <v>1</v>
      </c>
      <c r="B7" s="38" t="s">
        <v>34</v>
      </c>
      <c r="C7" s="39"/>
      <c r="D7" s="39"/>
      <c r="E7" s="40" t="s">
        <v>63</v>
      </c>
      <c r="F7" s="39"/>
      <c r="G7" s="39"/>
      <c r="H7" s="39"/>
      <c r="I7" s="142" t="s">
        <v>119</v>
      </c>
      <c r="J7" s="41" t="s">
        <v>1</v>
      </c>
    </row>
    <row r="8" spans="1:10" ht="13.5" thickBot="1">
      <c r="A8" s="23"/>
      <c r="B8" s="32"/>
      <c r="C8" s="32"/>
      <c r="D8" s="32"/>
      <c r="E8" s="32"/>
      <c r="F8" s="32"/>
      <c r="G8" s="32"/>
      <c r="H8" s="32"/>
      <c r="I8" s="143" t="s">
        <v>120</v>
      </c>
      <c r="J8" s="22"/>
    </row>
    <row r="9" spans="1:10" ht="14.25" thickBot="1" thickTop="1">
      <c r="A9" s="20"/>
      <c r="B9" s="111" t="s">
        <v>31</v>
      </c>
      <c r="C9" s="1">
        <v>1.1</v>
      </c>
      <c r="D9" s="112" t="s">
        <v>32</v>
      </c>
      <c r="E9" s="1">
        <v>0.6</v>
      </c>
      <c r="F9" s="112" t="s">
        <v>33</v>
      </c>
      <c r="G9" s="1">
        <v>0.6</v>
      </c>
      <c r="H9" s="43"/>
      <c r="I9" s="144" t="s">
        <v>121</v>
      </c>
      <c r="J9" s="2"/>
    </row>
    <row r="10" spans="1:10" ht="14.25" thickBot="1" thickTop="1">
      <c r="A10" s="33"/>
      <c r="B10" s="34"/>
      <c r="C10" s="34"/>
      <c r="D10" s="34"/>
      <c r="E10" s="34"/>
      <c r="F10" s="34"/>
      <c r="G10" s="34"/>
      <c r="H10" s="34"/>
      <c r="I10" s="34"/>
      <c r="J10" s="36"/>
    </row>
    <row r="11" spans="1:10" ht="20.25" customHeight="1" thickTop="1">
      <c r="A11" s="44" t="s">
        <v>2</v>
      </c>
      <c r="B11" s="45" t="s">
        <v>35</v>
      </c>
      <c r="C11" s="45"/>
      <c r="D11" s="45"/>
      <c r="E11" s="45"/>
      <c r="F11" s="45"/>
      <c r="G11" s="45"/>
      <c r="H11" s="200" t="s">
        <v>44</v>
      </c>
      <c r="I11" s="200"/>
      <c r="J11" s="13" t="s">
        <v>2</v>
      </c>
    </row>
    <row r="12" spans="1:12" ht="13.5" thickBot="1">
      <c r="A12" s="20"/>
      <c r="B12" s="32"/>
      <c r="C12" s="32"/>
      <c r="D12" s="32"/>
      <c r="E12" s="32"/>
      <c r="F12" s="32"/>
      <c r="G12" s="32"/>
      <c r="H12" s="32"/>
      <c r="I12" s="32"/>
      <c r="J12" s="22"/>
      <c r="L12" s="29"/>
    </row>
    <row r="13" spans="1:10" ht="15" thickBot="1" thickTop="1">
      <c r="A13" s="24" t="s">
        <v>12</v>
      </c>
      <c r="B13" s="17" t="s">
        <v>11</v>
      </c>
      <c r="C13" s="46" t="s">
        <v>37</v>
      </c>
      <c r="D13" s="32"/>
      <c r="E13" s="32"/>
      <c r="F13" s="27" t="s">
        <v>0</v>
      </c>
      <c r="G13" s="19">
        <f>1.8*C9*(E9+G9)+1.4*E9*G9</f>
        <v>2.8800000000000003</v>
      </c>
      <c r="H13" s="32"/>
      <c r="I13" s="6">
        <v>2.88</v>
      </c>
      <c r="J13" s="25" t="s">
        <v>4</v>
      </c>
    </row>
    <row r="14" spans="1:10" ht="14.25" thickBot="1" thickTop="1">
      <c r="A14" s="24"/>
      <c r="B14" s="43"/>
      <c r="C14" s="32"/>
      <c r="D14" s="32"/>
      <c r="E14" s="32"/>
      <c r="F14" s="32"/>
      <c r="G14" s="43"/>
      <c r="H14" s="32"/>
      <c r="I14" s="43"/>
      <c r="J14" s="25"/>
    </row>
    <row r="15" spans="1:10" ht="15" thickBot="1" thickTop="1">
      <c r="A15" s="24" t="s">
        <v>13</v>
      </c>
      <c r="B15" s="12" t="s">
        <v>24</v>
      </c>
      <c r="C15" s="46" t="s">
        <v>36</v>
      </c>
      <c r="D15" s="32"/>
      <c r="E15" s="32"/>
      <c r="F15" s="27" t="s">
        <v>0</v>
      </c>
      <c r="G15" s="19">
        <f>1.4*E9*(C9+G9)+1.8*G9*C9</f>
        <v>2.6160000000000005</v>
      </c>
      <c r="H15" s="32"/>
      <c r="I15" s="6"/>
      <c r="J15" s="25" t="s">
        <v>4</v>
      </c>
    </row>
    <row r="16" spans="1:10" ht="14.25" thickBot="1" thickTop="1">
      <c r="A16" s="24"/>
      <c r="B16" s="43"/>
      <c r="C16" s="32"/>
      <c r="D16" s="32"/>
      <c r="E16" s="32"/>
      <c r="F16" s="32"/>
      <c r="G16" s="43"/>
      <c r="H16" s="32"/>
      <c r="I16" s="43"/>
      <c r="J16" s="25"/>
    </row>
    <row r="17" spans="1:10" ht="15" thickBot="1" thickTop="1">
      <c r="A17" s="24" t="s">
        <v>14</v>
      </c>
      <c r="B17" s="3" t="s">
        <v>25</v>
      </c>
      <c r="C17" s="46" t="s">
        <v>38</v>
      </c>
      <c r="D17" s="32"/>
      <c r="E17" s="32"/>
      <c r="F17" s="27" t="s">
        <v>0</v>
      </c>
      <c r="G17" s="19">
        <f>1.4*G9*(C9+E9)+1.8*E9*C9</f>
        <v>2.6160000000000005</v>
      </c>
      <c r="H17" s="32"/>
      <c r="I17" s="6"/>
      <c r="J17" s="25" t="s">
        <v>4</v>
      </c>
    </row>
    <row r="18" spans="1:10" ht="14.25" thickBot="1" thickTop="1">
      <c r="A18" s="24"/>
      <c r="B18" s="43"/>
      <c r="C18" s="32"/>
      <c r="D18" s="32"/>
      <c r="E18" s="32"/>
      <c r="F18" s="32"/>
      <c r="G18" s="43"/>
      <c r="H18" s="32"/>
      <c r="I18" s="43"/>
      <c r="J18" s="25"/>
    </row>
    <row r="19" spans="1:10" ht="15" thickBot="1" thickTop="1">
      <c r="A19" s="24" t="s">
        <v>15</v>
      </c>
      <c r="B19" s="13" t="s">
        <v>26</v>
      </c>
      <c r="C19" s="46" t="s">
        <v>39</v>
      </c>
      <c r="D19" s="32"/>
      <c r="E19" s="32"/>
      <c r="F19" s="27" t="s">
        <v>0</v>
      </c>
      <c r="G19" s="19">
        <f>1.4*C9*(E9+G9)+1.4*E9*G9</f>
        <v>2.352</v>
      </c>
      <c r="H19" s="32"/>
      <c r="I19" s="6"/>
      <c r="J19" s="25" t="s">
        <v>4</v>
      </c>
    </row>
    <row r="20" spans="1:10" ht="14.25" thickBot="1" thickTop="1">
      <c r="A20" s="24"/>
      <c r="B20" s="43"/>
      <c r="C20" s="32"/>
      <c r="D20" s="32"/>
      <c r="E20" s="32"/>
      <c r="F20" s="32"/>
      <c r="G20" s="43"/>
      <c r="H20" s="32"/>
      <c r="I20" s="43"/>
      <c r="J20" s="25"/>
    </row>
    <row r="21" spans="1:10" ht="15" thickBot="1" thickTop="1">
      <c r="A21" s="24" t="s">
        <v>16</v>
      </c>
      <c r="B21" s="14" t="s">
        <v>27</v>
      </c>
      <c r="C21" s="46" t="s">
        <v>40</v>
      </c>
      <c r="D21" s="32"/>
      <c r="E21" s="32"/>
      <c r="F21" s="27" t="s">
        <v>0</v>
      </c>
      <c r="G21" s="19">
        <f>1.8*E9*C9+1.4*E9*G9+G9*C9</f>
        <v>2.3520000000000003</v>
      </c>
      <c r="H21" s="32"/>
      <c r="I21" s="6"/>
      <c r="J21" s="25" t="s">
        <v>4</v>
      </c>
    </row>
    <row r="22" spans="1:10" ht="14.25" thickBot="1" thickTop="1">
      <c r="A22" s="24"/>
      <c r="B22" s="43"/>
      <c r="C22" s="32"/>
      <c r="D22" s="32"/>
      <c r="E22" s="32"/>
      <c r="F22" s="32"/>
      <c r="G22" s="43"/>
      <c r="H22" s="32"/>
      <c r="I22" s="43"/>
      <c r="J22" s="25"/>
    </row>
    <row r="23" spans="1:10" ht="15" thickBot="1" thickTop="1">
      <c r="A23" s="24" t="s">
        <v>17</v>
      </c>
      <c r="B23" s="15" t="s">
        <v>28</v>
      </c>
      <c r="C23" s="46" t="s">
        <v>41</v>
      </c>
      <c r="D23" s="32"/>
      <c r="E23" s="32"/>
      <c r="F23" s="27" t="s">
        <v>0</v>
      </c>
      <c r="G23" s="19">
        <f>1.4*E9*(C9+G9)+G9*C9</f>
        <v>2.088</v>
      </c>
      <c r="H23" s="32"/>
      <c r="I23" s="6"/>
      <c r="J23" s="25" t="s">
        <v>4</v>
      </c>
    </row>
    <row r="24" spans="1:10" ht="14.25" thickBot="1" thickTop="1">
      <c r="A24" s="20"/>
      <c r="B24" s="43"/>
      <c r="C24" s="32"/>
      <c r="D24" s="32"/>
      <c r="E24" s="32"/>
      <c r="F24" s="32"/>
      <c r="G24" s="43"/>
      <c r="H24" s="32"/>
      <c r="I24" s="43"/>
      <c r="J24" s="25"/>
    </row>
    <row r="25" spans="1:10" ht="15" thickBot="1" thickTop="1">
      <c r="A25" s="24" t="s">
        <v>18</v>
      </c>
      <c r="B25" s="16" t="s">
        <v>29</v>
      </c>
      <c r="C25" s="46" t="s">
        <v>42</v>
      </c>
      <c r="D25" s="32"/>
      <c r="E25" s="32"/>
      <c r="F25" s="27" t="s">
        <v>0</v>
      </c>
      <c r="G25" s="19">
        <f>1.4*E9*C9+0.7*E9*G9+G9*C9</f>
        <v>1.8360000000000003</v>
      </c>
      <c r="H25" s="32"/>
      <c r="I25" s="6"/>
      <c r="J25" s="25" t="s">
        <v>4</v>
      </c>
    </row>
    <row r="26" spans="1:10" ht="14.25" thickBot="1" thickTop="1">
      <c r="A26" s="33"/>
      <c r="B26" s="47"/>
      <c r="C26" s="35"/>
      <c r="D26" s="48"/>
      <c r="E26" s="34"/>
      <c r="F26" s="34"/>
      <c r="G26" s="47"/>
      <c r="H26" s="34"/>
      <c r="I26" s="49"/>
      <c r="J26" s="36"/>
    </row>
    <row r="27" spans="1:10" ht="15" thickTop="1">
      <c r="A27" s="50" t="s">
        <v>3</v>
      </c>
      <c r="B27" s="52" t="s">
        <v>43</v>
      </c>
      <c r="C27" s="4"/>
      <c r="D27" s="70" t="s">
        <v>62</v>
      </c>
      <c r="E27" s="4"/>
      <c r="F27" s="4"/>
      <c r="G27" s="4"/>
      <c r="H27" s="4"/>
      <c r="I27" s="4"/>
      <c r="J27" s="51" t="s">
        <v>3</v>
      </c>
    </row>
    <row r="28" spans="1:10" ht="13.5" thickBot="1">
      <c r="A28" s="20"/>
      <c r="B28" s="32"/>
      <c r="C28" s="32"/>
      <c r="D28" s="32"/>
      <c r="E28" s="32"/>
      <c r="F28" s="32"/>
      <c r="G28" s="32"/>
      <c r="H28" s="32"/>
      <c r="I28" s="32"/>
      <c r="J28" s="22"/>
    </row>
    <row r="29" spans="1:10" ht="14.25" thickBot="1" thickTop="1">
      <c r="A29" s="20"/>
      <c r="B29" s="42" t="s">
        <v>45</v>
      </c>
      <c r="C29" s="9">
        <v>35</v>
      </c>
      <c r="D29" s="42" t="s">
        <v>46</v>
      </c>
      <c r="E29" s="9">
        <v>40</v>
      </c>
      <c r="F29" s="32"/>
      <c r="G29" s="32"/>
      <c r="H29" s="42" t="s">
        <v>48</v>
      </c>
      <c r="I29" s="10">
        <f>C29-E29</f>
        <v>-5</v>
      </c>
      <c r="J29" s="22"/>
    </row>
    <row r="30" spans="1:10" ht="14.25" thickBot="1" thickTop="1">
      <c r="A30" s="33"/>
      <c r="B30" s="34"/>
      <c r="C30" s="34"/>
      <c r="D30" s="34"/>
      <c r="E30" s="34"/>
      <c r="F30" s="34"/>
      <c r="G30" s="34"/>
      <c r="H30" s="34"/>
      <c r="I30" s="34"/>
      <c r="J30" s="36"/>
    </row>
    <row r="31" spans="1:10" ht="15" thickTop="1">
      <c r="A31" s="53" t="s">
        <v>5</v>
      </c>
      <c r="B31" s="229" t="s">
        <v>49</v>
      </c>
      <c r="C31" s="229"/>
      <c r="D31" s="229"/>
      <c r="E31" s="229"/>
      <c r="F31" s="229"/>
      <c r="G31" s="229"/>
      <c r="H31" s="213" t="s">
        <v>44</v>
      </c>
      <c r="I31" s="214"/>
      <c r="J31" s="54">
        <v>4</v>
      </c>
    </row>
    <row r="32" spans="1:10" ht="13.5" thickBot="1">
      <c r="A32" s="20"/>
      <c r="B32" s="32"/>
      <c r="C32" s="32"/>
      <c r="D32" s="32"/>
      <c r="E32" s="32"/>
      <c r="F32" s="32"/>
      <c r="G32" s="32"/>
      <c r="H32" s="32"/>
      <c r="I32" s="32"/>
      <c r="J32" s="22"/>
    </row>
    <row r="33" spans="1:10" ht="15" thickBot="1" thickTop="1">
      <c r="A33" s="24" t="s">
        <v>19</v>
      </c>
      <c r="B33" s="46" t="s">
        <v>50</v>
      </c>
      <c r="C33" s="32"/>
      <c r="D33" s="32"/>
      <c r="E33" s="18">
        <v>5.5</v>
      </c>
      <c r="F33" s="32"/>
      <c r="G33" s="32"/>
      <c r="H33" s="32"/>
      <c r="I33" s="11"/>
      <c r="J33" s="25" t="s">
        <v>4</v>
      </c>
    </row>
    <row r="34" spans="1:10" ht="14.25" thickBot="1" thickTop="1">
      <c r="A34" s="24"/>
      <c r="B34" s="32"/>
      <c r="C34" s="32"/>
      <c r="D34" s="32"/>
      <c r="E34" s="43"/>
      <c r="F34" s="32"/>
      <c r="G34" s="32"/>
      <c r="H34" s="32"/>
      <c r="I34" s="43"/>
      <c r="J34" s="22"/>
    </row>
    <row r="35" spans="1:10" ht="15" thickBot="1" thickTop="1">
      <c r="A35" s="24" t="s">
        <v>20</v>
      </c>
      <c r="B35" s="46" t="s">
        <v>51</v>
      </c>
      <c r="C35" s="32"/>
      <c r="D35" s="32"/>
      <c r="E35" s="18">
        <v>4.5</v>
      </c>
      <c r="F35" s="32"/>
      <c r="G35" s="32"/>
      <c r="H35" s="32"/>
      <c r="I35" s="11">
        <v>4.5</v>
      </c>
      <c r="J35" s="25" t="s">
        <v>4</v>
      </c>
    </row>
    <row r="36" spans="1:10" ht="14.25" thickBot="1" thickTop="1">
      <c r="A36" s="24"/>
      <c r="B36" s="32"/>
      <c r="C36" s="32"/>
      <c r="D36" s="32"/>
      <c r="E36" s="43"/>
      <c r="F36" s="32"/>
      <c r="G36" s="32"/>
      <c r="H36" s="32"/>
      <c r="I36" s="43"/>
      <c r="J36" s="22"/>
    </row>
    <row r="37" spans="1:10" ht="15" thickBot="1" thickTop="1">
      <c r="A37" s="24" t="s">
        <v>21</v>
      </c>
      <c r="B37" s="46" t="s">
        <v>52</v>
      </c>
      <c r="C37" s="32"/>
      <c r="D37" s="32"/>
      <c r="E37" s="18">
        <v>12</v>
      </c>
      <c r="F37" s="32"/>
      <c r="G37" s="32"/>
      <c r="H37" s="32"/>
      <c r="I37" s="11"/>
      <c r="J37" s="25" t="s">
        <v>4</v>
      </c>
    </row>
    <row r="38" spans="1:10" ht="14.25" thickBot="1" thickTop="1">
      <c r="A38" s="24"/>
      <c r="B38" s="32"/>
      <c r="C38" s="32"/>
      <c r="D38" s="32"/>
      <c r="E38" s="43"/>
      <c r="F38" s="32"/>
      <c r="G38" s="32"/>
      <c r="H38" s="32"/>
      <c r="I38" s="8"/>
      <c r="J38" s="22"/>
    </row>
    <row r="39" spans="1:10" ht="15" thickBot="1" thickTop="1">
      <c r="A39" s="24" t="s">
        <v>22</v>
      </c>
      <c r="B39" s="46" t="s">
        <v>54</v>
      </c>
      <c r="C39" s="32"/>
      <c r="D39" s="32"/>
      <c r="E39" s="18">
        <v>3.5</v>
      </c>
      <c r="F39" s="32"/>
      <c r="G39" s="32"/>
      <c r="H39" s="32"/>
      <c r="I39" s="11"/>
      <c r="J39" s="25" t="s">
        <v>4</v>
      </c>
    </row>
    <row r="40" spans="1:10" ht="14.25" thickBot="1" thickTop="1">
      <c r="A40" s="24"/>
      <c r="B40" s="32"/>
      <c r="C40" s="32"/>
      <c r="D40" s="32"/>
      <c r="E40" s="43"/>
      <c r="F40" s="32"/>
      <c r="G40" s="32"/>
      <c r="H40" s="32"/>
      <c r="I40" s="8"/>
      <c r="J40" s="22"/>
    </row>
    <row r="41" spans="1:10" ht="15" thickBot="1" thickTop="1">
      <c r="A41" s="24" t="s">
        <v>23</v>
      </c>
      <c r="B41" s="46" t="s">
        <v>53</v>
      </c>
      <c r="C41" s="32"/>
      <c r="D41" s="32"/>
      <c r="E41" s="18">
        <v>2.5</v>
      </c>
      <c r="F41" s="32" t="s">
        <v>30</v>
      </c>
      <c r="G41" s="32"/>
      <c r="H41" s="32"/>
      <c r="I41" s="11"/>
      <c r="J41" s="25" t="s">
        <v>4</v>
      </c>
    </row>
    <row r="42" spans="1:10" ht="14.25" thickBot="1" thickTop="1">
      <c r="A42" s="33"/>
      <c r="B42" s="34"/>
      <c r="C42" s="34"/>
      <c r="D42" s="34"/>
      <c r="E42" s="34"/>
      <c r="F42" s="34"/>
      <c r="G42" s="34"/>
      <c r="H42" s="34"/>
      <c r="I42" s="34"/>
      <c r="J42" s="36"/>
    </row>
    <row r="43" spans="1:10" ht="15.75" thickBot="1" thickTop="1">
      <c r="A43" s="72">
        <v>5</v>
      </c>
      <c r="B43" s="73" t="s">
        <v>86</v>
      </c>
      <c r="C43" s="71"/>
      <c r="D43" s="71"/>
      <c r="E43" s="78" t="s">
        <v>61</v>
      </c>
      <c r="F43" s="71"/>
      <c r="G43" s="71"/>
      <c r="H43" s="71"/>
      <c r="I43" s="71"/>
      <c r="J43" s="125">
        <v>5</v>
      </c>
    </row>
    <row r="44" spans="1:10" ht="18" customHeight="1" thickBot="1" thickTop="1">
      <c r="A44" s="20"/>
      <c r="B44" s="32"/>
      <c r="C44" s="32"/>
      <c r="D44" s="32"/>
      <c r="E44" s="32"/>
      <c r="F44" s="77" t="s">
        <v>64</v>
      </c>
      <c r="G44" s="32"/>
      <c r="H44" s="83"/>
      <c r="I44" s="75">
        <v>0</v>
      </c>
      <c r="J44" s="22"/>
    </row>
    <row r="45" spans="1:10" ht="18" customHeight="1" thickBot="1" thickTop="1">
      <c r="A45" s="20"/>
      <c r="B45" s="32"/>
      <c r="C45" s="32"/>
      <c r="D45" s="32"/>
      <c r="E45" s="32"/>
      <c r="F45" s="77" t="s">
        <v>65</v>
      </c>
      <c r="G45" s="32"/>
      <c r="H45" s="83"/>
      <c r="I45" s="75">
        <v>0</v>
      </c>
      <c r="J45" s="22"/>
    </row>
    <row r="46" spans="1:10" ht="18" customHeight="1" thickBot="1" thickTop="1">
      <c r="A46" s="20"/>
      <c r="B46" s="80" t="s">
        <v>59</v>
      </c>
      <c r="C46" s="82">
        <f>I44*0.01+I45*0.06+I46*0.03+I47*0.02</f>
        <v>0.024</v>
      </c>
      <c r="D46" s="81" t="s">
        <v>60</v>
      </c>
      <c r="E46" s="32"/>
      <c r="F46" s="77" t="s">
        <v>66</v>
      </c>
      <c r="G46" s="32"/>
      <c r="H46" s="83" t="s">
        <v>57</v>
      </c>
      <c r="I46" s="75">
        <v>0.8</v>
      </c>
      <c r="J46" s="22"/>
    </row>
    <row r="47" spans="1:10" ht="18" customHeight="1" thickBot="1" thickTop="1">
      <c r="A47" s="20"/>
      <c r="B47" s="32"/>
      <c r="C47" s="32"/>
      <c r="D47" s="32"/>
      <c r="F47" s="77"/>
      <c r="G47" s="32"/>
      <c r="H47" s="32" t="s">
        <v>58</v>
      </c>
      <c r="I47" s="75">
        <v>0</v>
      </c>
      <c r="J47" s="22"/>
    </row>
    <row r="48" spans="1:10" ht="8.25" customHeight="1" thickBot="1" thickTop="1">
      <c r="A48" s="33"/>
      <c r="B48" s="103"/>
      <c r="C48" s="34"/>
      <c r="D48" s="34"/>
      <c r="E48" s="95"/>
      <c r="F48" s="96"/>
      <c r="G48" s="104"/>
      <c r="H48" s="105"/>
      <c r="I48" s="34"/>
      <c r="J48" s="36"/>
    </row>
    <row r="49" spans="1:10" ht="15.75" customHeight="1" thickBot="1" thickTop="1">
      <c r="A49" s="106">
        <v>6</v>
      </c>
      <c r="B49" s="230" t="s">
        <v>89</v>
      </c>
      <c r="C49" s="230"/>
      <c r="D49" s="107"/>
      <c r="E49" s="108" t="s">
        <v>61</v>
      </c>
      <c r="F49" s="107"/>
      <c r="G49" s="107"/>
      <c r="H49" s="107"/>
      <c r="I49" s="107"/>
      <c r="J49" s="126">
        <v>6</v>
      </c>
    </row>
    <row r="50" spans="1:10" ht="15.75" customHeight="1" thickBot="1" thickTop="1">
      <c r="A50" s="20"/>
      <c r="B50" s="46"/>
      <c r="C50" s="46"/>
      <c r="D50" s="32"/>
      <c r="E50" s="101"/>
      <c r="F50" s="102"/>
      <c r="G50" s="231" t="s">
        <v>101</v>
      </c>
      <c r="H50" s="232"/>
      <c r="I50" s="233"/>
      <c r="J50" s="22"/>
    </row>
    <row r="51" spans="1:10" ht="15.75" customHeight="1" thickTop="1">
      <c r="A51" s="20"/>
      <c r="B51" s="46" t="s">
        <v>90</v>
      </c>
      <c r="C51" s="32"/>
      <c r="D51" s="32" t="s">
        <v>91</v>
      </c>
      <c r="E51" s="109">
        <v>1120</v>
      </c>
      <c r="F51" s="113"/>
      <c r="G51" s="115" t="s">
        <v>96</v>
      </c>
      <c r="H51" s="114" t="s">
        <v>97</v>
      </c>
      <c r="I51" s="116">
        <v>1005</v>
      </c>
      <c r="J51" s="22"/>
    </row>
    <row r="52" spans="1:10" ht="15.75" customHeight="1">
      <c r="A52" s="20"/>
      <c r="B52" s="74"/>
      <c r="C52" s="32"/>
      <c r="D52" s="32"/>
      <c r="E52" s="101"/>
      <c r="F52" s="113"/>
      <c r="G52" s="115" t="s">
        <v>98</v>
      </c>
      <c r="H52" s="114" t="s">
        <v>99</v>
      </c>
      <c r="I52" s="117">
        <f>ABS(E62/I29/I51)</f>
        <v>0.13000597014925375</v>
      </c>
      <c r="J52" s="22"/>
    </row>
    <row r="53" spans="1:10" ht="15.75" customHeight="1">
      <c r="A53" s="20"/>
      <c r="B53" s="46" t="s">
        <v>92</v>
      </c>
      <c r="C53" s="32"/>
      <c r="D53" s="32"/>
      <c r="E53" s="109">
        <v>0.3</v>
      </c>
      <c r="F53" s="113"/>
      <c r="G53" s="32"/>
      <c r="H53" s="76"/>
      <c r="I53" s="22"/>
      <c r="J53" s="22"/>
    </row>
    <row r="54" spans="1:10" ht="15.75" customHeight="1">
      <c r="A54" s="20"/>
      <c r="B54" s="46"/>
      <c r="C54" s="32"/>
      <c r="D54" s="32"/>
      <c r="E54" s="110"/>
      <c r="F54" s="113"/>
      <c r="G54" s="115" t="s">
        <v>100</v>
      </c>
      <c r="H54" s="114" t="s">
        <v>102</v>
      </c>
      <c r="I54" s="118">
        <v>1.11</v>
      </c>
      <c r="J54" s="22"/>
    </row>
    <row r="55" spans="1:10" ht="15.75" customHeight="1" thickBot="1">
      <c r="A55" s="20"/>
      <c r="B55" s="46" t="s">
        <v>93</v>
      </c>
      <c r="C55" s="32"/>
      <c r="D55" s="32" t="s">
        <v>94</v>
      </c>
      <c r="E55" s="109">
        <f>SUM(C9*E9+C9*E9+E9*G9)</f>
        <v>1.6800000000000002</v>
      </c>
      <c r="F55" s="113"/>
      <c r="G55" s="33"/>
      <c r="H55" s="105"/>
      <c r="I55" s="36"/>
      <c r="J55" s="22"/>
    </row>
    <row r="56" spans="1:10" ht="15.75" customHeight="1" thickTop="1">
      <c r="A56" s="20"/>
      <c r="B56" s="46"/>
      <c r="C56" s="32"/>
      <c r="D56" s="32"/>
      <c r="E56" s="101"/>
      <c r="F56" s="102"/>
      <c r="G56" s="32"/>
      <c r="H56" s="76"/>
      <c r="I56" s="32"/>
      <c r="J56" s="22"/>
    </row>
    <row r="57" spans="1:10" ht="15.75" customHeight="1">
      <c r="A57" s="20"/>
      <c r="B57" s="80" t="s">
        <v>95</v>
      </c>
      <c r="C57" s="82">
        <f>E51*E53*E55/1000</f>
        <v>0.56448</v>
      </c>
      <c r="D57" s="81" t="s">
        <v>60</v>
      </c>
      <c r="E57" s="110"/>
      <c r="F57" s="102"/>
      <c r="G57" s="32"/>
      <c r="H57" s="76"/>
      <c r="I57" s="32"/>
      <c r="J57" s="22"/>
    </row>
    <row r="58" spans="1:10" ht="15.75" customHeight="1" thickBot="1">
      <c r="A58" s="20"/>
      <c r="B58" s="74"/>
      <c r="C58" s="32"/>
      <c r="D58" s="32"/>
      <c r="E58" s="101"/>
      <c r="F58" s="102"/>
      <c r="G58" s="79"/>
      <c r="H58" s="76"/>
      <c r="I58" s="32"/>
      <c r="J58" s="22"/>
    </row>
    <row r="59" spans="1:10" s="7" customFormat="1" ht="15" thickTop="1">
      <c r="A59" s="97">
        <v>7</v>
      </c>
      <c r="B59" s="52" t="s">
        <v>67</v>
      </c>
      <c r="C59" s="98"/>
      <c r="D59" s="98"/>
      <c r="E59" s="99" t="s">
        <v>103</v>
      </c>
      <c r="F59" s="99" t="s">
        <v>104</v>
      </c>
      <c r="G59" s="98" t="s">
        <v>106</v>
      </c>
      <c r="H59" s="100" t="s">
        <v>7</v>
      </c>
      <c r="I59" s="100" t="s">
        <v>6</v>
      </c>
      <c r="J59" s="51">
        <v>7</v>
      </c>
    </row>
    <row r="60" spans="1:10" ht="13.5" thickBot="1">
      <c r="A60" s="20"/>
      <c r="B60" s="32"/>
      <c r="C60" s="32"/>
      <c r="D60" s="32"/>
      <c r="E60" s="32"/>
      <c r="F60" s="32"/>
      <c r="G60" s="32"/>
      <c r="H60" s="32"/>
      <c r="I60" s="32"/>
      <c r="J60" s="22"/>
    </row>
    <row r="61" spans="1:10" ht="13.5" hidden="1" thickBot="1">
      <c r="A61" s="20"/>
      <c r="B61" s="32"/>
      <c r="C61" s="32"/>
      <c r="D61" s="32"/>
      <c r="E61" s="32"/>
      <c r="F61" s="32"/>
      <c r="G61" s="32"/>
      <c r="H61" s="32"/>
      <c r="I61" s="32"/>
      <c r="J61" s="22"/>
    </row>
    <row r="62" spans="1:10" ht="34.5" thickBot="1" thickTop="1">
      <c r="A62" s="201" t="s">
        <v>117</v>
      </c>
      <c r="B62" s="202"/>
      <c r="C62" s="202"/>
      <c r="D62" s="203"/>
      <c r="E62" s="140">
        <f>C46*1000-G62*F62*H62+C57*1000</f>
        <v>653.28</v>
      </c>
      <c r="F62" s="55">
        <f>SUM(I13,I15,I17,I19,I21,I23,I25)</f>
        <v>2.88</v>
      </c>
      <c r="G62" s="55">
        <f>SUM(I33,I35,I37,I39,I41)</f>
        <v>4.5</v>
      </c>
      <c r="H62" s="55">
        <f>I29</f>
        <v>-5</v>
      </c>
      <c r="I62" s="56" t="s">
        <v>10</v>
      </c>
      <c r="J62" s="26" t="s">
        <v>9</v>
      </c>
    </row>
    <row r="63" spans="1:10" ht="13.5" hidden="1" thickTop="1">
      <c r="A63" s="20"/>
      <c r="B63" s="32"/>
      <c r="C63" s="32"/>
      <c r="D63" s="32"/>
      <c r="E63" s="32"/>
      <c r="F63" s="32"/>
      <c r="G63" s="32"/>
      <c r="H63" s="32"/>
      <c r="I63" s="32"/>
      <c r="J63" s="22"/>
    </row>
    <row r="64" spans="1:10" ht="14.25" thickBot="1" thickTop="1">
      <c r="A64" s="33"/>
      <c r="B64" s="34"/>
      <c r="C64" s="34"/>
      <c r="D64" s="34"/>
      <c r="E64" s="34"/>
      <c r="F64" s="34"/>
      <c r="G64" s="34"/>
      <c r="H64" s="34"/>
      <c r="I64" s="34"/>
      <c r="J64" s="36"/>
    </row>
    <row r="65" spans="1:10" ht="37.5" customHeight="1" thickBot="1" thickTop="1">
      <c r="A65" s="215" t="s">
        <v>88</v>
      </c>
      <c r="B65" s="216"/>
      <c r="C65" s="216"/>
      <c r="D65" s="216"/>
      <c r="E65" s="216"/>
      <c r="F65" s="216"/>
      <c r="G65" s="216"/>
      <c r="H65" s="216"/>
      <c r="I65" s="216"/>
      <c r="J65" s="217"/>
    </row>
    <row r="66" spans="1:10" ht="18" customHeight="1" thickTop="1">
      <c r="A66" s="119">
        <v>8</v>
      </c>
      <c r="B66" s="120" t="s">
        <v>108</v>
      </c>
      <c r="C66" s="121"/>
      <c r="D66" s="121"/>
      <c r="E66" s="122" t="s">
        <v>109</v>
      </c>
      <c r="F66" s="122" t="s">
        <v>105</v>
      </c>
      <c r="G66" s="121" t="s">
        <v>107</v>
      </c>
      <c r="H66" s="123"/>
      <c r="I66" s="123"/>
      <c r="J66" s="124">
        <v>8</v>
      </c>
    </row>
    <row r="67" spans="1:10" ht="18" customHeight="1" thickBot="1">
      <c r="A67" s="20"/>
      <c r="B67" s="32"/>
      <c r="C67" s="32"/>
      <c r="D67" s="32"/>
      <c r="E67" s="32"/>
      <c r="F67" s="32"/>
      <c r="G67" s="32"/>
      <c r="H67" s="32"/>
      <c r="I67" s="32"/>
      <c r="J67" s="22"/>
    </row>
    <row r="68" spans="1:10" ht="34.5" customHeight="1" thickBot="1" thickTop="1">
      <c r="A68" s="234" t="s">
        <v>110</v>
      </c>
      <c r="B68" s="235"/>
      <c r="C68" s="235"/>
      <c r="D68" s="236"/>
      <c r="E68" s="131">
        <f>F68/G68*3600</f>
        <v>421.64098426784994</v>
      </c>
      <c r="F68" s="127">
        <f>I52</f>
        <v>0.13000597014925375</v>
      </c>
      <c r="G68" s="128">
        <f>I54</f>
        <v>1.11</v>
      </c>
      <c r="H68" s="32"/>
      <c r="I68" s="32"/>
      <c r="J68" s="22"/>
    </row>
    <row r="69" spans="1:10" ht="18" customHeight="1" thickBot="1" thickTop="1">
      <c r="A69" s="33"/>
      <c r="B69" s="34"/>
      <c r="C69" s="34"/>
      <c r="D69" s="34"/>
      <c r="E69" s="34"/>
      <c r="F69" s="34"/>
      <c r="G69" s="130"/>
      <c r="H69" s="34"/>
      <c r="I69" s="34"/>
      <c r="J69" s="36"/>
    </row>
    <row r="70" spans="1:10" s="139" customFormat="1" ht="18" customHeight="1" thickTop="1">
      <c r="A70" s="134">
        <v>9</v>
      </c>
      <c r="B70" s="135" t="s">
        <v>111</v>
      </c>
      <c r="C70" s="136"/>
      <c r="D70" s="136"/>
      <c r="E70" s="137" t="s">
        <v>62</v>
      </c>
      <c r="F70" s="136"/>
      <c r="G70" s="136"/>
      <c r="H70" s="141" t="s">
        <v>118</v>
      </c>
      <c r="I70" s="136"/>
      <c r="J70" s="138">
        <v>9</v>
      </c>
    </row>
    <row r="71" spans="1:13" ht="18" customHeight="1" thickBot="1">
      <c r="A71" s="24"/>
      <c r="B71" s="32"/>
      <c r="C71" s="32"/>
      <c r="D71" s="32"/>
      <c r="E71" s="32"/>
      <c r="F71" s="32"/>
      <c r="G71" s="32"/>
      <c r="H71" s="32"/>
      <c r="I71" s="32"/>
      <c r="J71" s="22"/>
      <c r="M71" s="29"/>
    </row>
    <row r="72" spans="1:10" ht="18" customHeight="1" thickBot="1" thickTop="1">
      <c r="A72" s="24">
        <v>9.1</v>
      </c>
      <c r="B72" s="46" t="s">
        <v>112</v>
      </c>
      <c r="C72" s="32"/>
      <c r="D72" s="32"/>
      <c r="E72" s="132">
        <v>1</v>
      </c>
      <c r="F72" s="32"/>
      <c r="G72" s="32"/>
      <c r="H72" s="32"/>
      <c r="I72" s="133"/>
      <c r="J72" s="22"/>
    </row>
    <row r="73" spans="1:10" ht="18" customHeight="1" thickBot="1" thickTop="1">
      <c r="A73" s="20"/>
      <c r="B73" s="32"/>
      <c r="C73" s="32"/>
      <c r="D73" s="32"/>
      <c r="E73" s="32"/>
      <c r="F73" s="32"/>
      <c r="G73" s="32"/>
      <c r="H73" s="32"/>
      <c r="I73" s="27"/>
      <c r="J73" s="22"/>
    </row>
    <row r="74" spans="1:10" ht="18" customHeight="1" thickBot="1" thickTop="1">
      <c r="A74" s="24">
        <v>9.2</v>
      </c>
      <c r="B74" s="46" t="s">
        <v>113</v>
      </c>
      <c r="C74" s="32"/>
      <c r="D74" s="32"/>
      <c r="E74" s="132">
        <v>1.3</v>
      </c>
      <c r="F74" s="32"/>
      <c r="G74" s="32"/>
      <c r="H74" s="32"/>
      <c r="I74" s="133">
        <v>1.3</v>
      </c>
      <c r="J74" s="22"/>
    </row>
    <row r="75" spans="1:10" ht="18" customHeight="1" thickBot="1" thickTop="1">
      <c r="A75" s="20"/>
      <c r="B75" s="32"/>
      <c r="C75" s="32"/>
      <c r="D75" s="32"/>
      <c r="E75" s="32"/>
      <c r="F75" s="32"/>
      <c r="G75" s="32"/>
      <c r="H75" s="32"/>
      <c r="I75" s="27"/>
      <c r="J75" s="22"/>
    </row>
    <row r="76" spans="1:10" ht="18" customHeight="1" thickBot="1" thickTop="1">
      <c r="A76" s="24">
        <v>9.3</v>
      </c>
      <c r="B76" s="46" t="s">
        <v>115</v>
      </c>
      <c r="C76" s="32"/>
      <c r="D76" s="32"/>
      <c r="E76" s="132">
        <v>1.6</v>
      </c>
      <c r="F76" s="32"/>
      <c r="G76" s="32"/>
      <c r="H76" s="32"/>
      <c r="I76" s="133"/>
      <c r="J76" s="22"/>
    </row>
    <row r="77" spans="1:10" ht="18" customHeight="1" thickBot="1" thickTop="1">
      <c r="A77" s="20"/>
      <c r="B77" s="32"/>
      <c r="C77" s="32"/>
      <c r="D77" s="32"/>
      <c r="E77" s="32"/>
      <c r="F77" s="32"/>
      <c r="G77" s="32"/>
      <c r="H77" s="32"/>
      <c r="I77" s="27"/>
      <c r="J77" s="22"/>
    </row>
    <row r="78" spans="1:10" ht="18" customHeight="1" thickBot="1" thickTop="1">
      <c r="A78" s="24">
        <v>9.4</v>
      </c>
      <c r="B78" s="46" t="s">
        <v>114</v>
      </c>
      <c r="C78" s="32"/>
      <c r="D78" s="32"/>
      <c r="E78" s="132" t="s">
        <v>116</v>
      </c>
      <c r="F78" s="32"/>
      <c r="G78" s="32"/>
      <c r="H78" s="32"/>
      <c r="I78" s="133"/>
      <c r="J78" s="22"/>
    </row>
    <row r="79" spans="1:10" ht="18" customHeight="1" thickBot="1" thickTop="1">
      <c r="A79" s="24"/>
      <c r="B79" s="46"/>
      <c r="C79" s="32"/>
      <c r="D79" s="32"/>
      <c r="E79" s="32"/>
      <c r="F79" s="32"/>
      <c r="G79" s="32"/>
      <c r="H79" s="32"/>
      <c r="I79" s="32"/>
      <c r="J79" s="22"/>
    </row>
    <row r="80" spans="1:10" ht="34.5" customHeight="1" thickBot="1" thickTop="1">
      <c r="A80" s="237" t="s">
        <v>125</v>
      </c>
      <c r="B80" s="238"/>
      <c r="C80" s="238"/>
      <c r="D80" s="239"/>
      <c r="E80" s="145">
        <f>E68*G80</f>
        <v>548.133279548205</v>
      </c>
      <c r="F80" s="32"/>
      <c r="G80" s="128">
        <f>SUM(I72:I78)</f>
        <v>1.3</v>
      </c>
      <c r="H80" s="32"/>
      <c r="I80" s="32"/>
      <c r="J80" s="22"/>
    </row>
    <row r="81" spans="1:10" ht="18" customHeight="1" thickBot="1" thickTop="1">
      <c r="A81" s="20"/>
      <c r="B81" s="32"/>
      <c r="C81" s="32"/>
      <c r="D81" s="32"/>
      <c r="E81" s="32"/>
      <c r="F81" s="32"/>
      <c r="G81" s="32"/>
      <c r="H81" s="32"/>
      <c r="I81" s="32"/>
      <c r="J81" s="22"/>
    </row>
    <row r="82" spans="1:10" ht="18" customHeight="1" thickTop="1">
      <c r="A82" s="146"/>
      <c r="B82" s="204" t="s">
        <v>122</v>
      </c>
      <c r="C82" s="205"/>
      <c r="D82" s="150" t="s">
        <v>140</v>
      </c>
      <c r="E82" s="153">
        <f>E80/1.7</f>
        <v>322.43134091070885</v>
      </c>
      <c r="F82" s="240" t="s">
        <v>126</v>
      </c>
      <c r="G82" s="241"/>
      <c r="H82" s="154" t="s">
        <v>123</v>
      </c>
      <c r="I82" s="157"/>
      <c r="J82" s="161"/>
    </row>
    <row r="83" spans="1:10" ht="18" customHeight="1">
      <c r="A83" s="147"/>
      <c r="B83" s="206"/>
      <c r="C83" s="207"/>
      <c r="D83" s="149" t="s">
        <v>124</v>
      </c>
      <c r="E83" s="152">
        <f>E80/60</f>
        <v>9.13555465913675</v>
      </c>
      <c r="F83" s="242"/>
      <c r="G83" s="243"/>
      <c r="H83" s="155" t="s">
        <v>124</v>
      </c>
      <c r="I83" s="158"/>
      <c r="J83" s="162"/>
    </row>
    <row r="84" spans="1:10" ht="18" customHeight="1">
      <c r="A84" s="147"/>
      <c r="B84" s="206"/>
      <c r="C84" s="207"/>
      <c r="D84" s="183" t="s">
        <v>142</v>
      </c>
      <c r="E84" s="184">
        <f>E80*0.28</f>
        <v>153.47731827349742</v>
      </c>
      <c r="F84" s="242"/>
      <c r="G84" s="243"/>
      <c r="H84" s="155" t="s">
        <v>127</v>
      </c>
      <c r="I84" s="159"/>
      <c r="J84" s="162"/>
    </row>
    <row r="85" spans="1:10" ht="18" customHeight="1" thickBot="1">
      <c r="A85" s="148"/>
      <c r="B85" s="208"/>
      <c r="C85" s="209"/>
      <c r="D85" s="151" t="s">
        <v>144</v>
      </c>
      <c r="E85" s="185">
        <f>E80*4.4</f>
        <v>2411.7864300121023</v>
      </c>
      <c r="F85" s="244"/>
      <c r="G85" s="245"/>
      <c r="H85" s="156"/>
      <c r="I85" s="160"/>
      <c r="J85" s="163"/>
    </row>
    <row r="86" spans="1:10" ht="15.75" thickTop="1">
      <c r="A86" s="57">
        <v>10</v>
      </c>
      <c r="B86" s="59" t="s">
        <v>68</v>
      </c>
      <c r="C86" s="58"/>
      <c r="D86" s="58"/>
      <c r="E86" s="58"/>
      <c r="F86" s="58"/>
      <c r="G86" s="58"/>
      <c r="H86" s="58"/>
      <c r="I86" s="58"/>
      <c r="J86" s="129">
        <v>10</v>
      </c>
    </row>
    <row r="87" spans="1:10" ht="13.5" thickBot="1">
      <c r="A87" s="20"/>
      <c r="B87" s="32"/>
      <c r="C87" s="32"/>
      <c r="D87" s="32"/>
      <c r="E87" s="32"/>
      <c r="F87" s="32"/>
      <c r="G87" s="32"/>
      <c r="H87" s="32"/>
      <c r="I87" s="32"/>
      <c r="J87" s="22"/>
    </row>
    <row r="88" spans="1:10" ht="13.5" thickTop="1">
      <c r="A88" s="63" t="s">
        <v>56</v>
      </c>
      <c r="B88" s="64" t="s">
        <v>55</v>
      </c>
      <c r="C88" s="64" t="s">
        <v>69</v>
      </c>
      <c r="D88" s="32"/>
      <c r="E88" s="87" t="s">
        <v>56</v>
      </c>
      <c r="F88" s="88" t="s">
        <v>55</v>
      </c>
      <c r="G88" s="88" t="s">
        <v>69</v>
      </c>
      <c r="H88" s="87" t="s">
        <v>56</v>
      </c>
      <c r="I88" s="88" t="s">
        <v>55</v>
      </c>
      <c r="J88" s="89" t="s">
        <v>69</v>
      </c>
    </row>
    <row r="89" spans="1:12" ht="16.5">
      <c r="A89" s="61" t="s">
        <v>75</v>
      </c>
      <c r="B89" s="60" t="s">
        <v>70</v>
      </c>
      <c r="C89" s="85" t="s">
        <v>147</v>
      </c>
      <c r="D89" s="28"/>
      <c r="E89" s="61" t="s">
        <v>77</v>
      </c>
      <c r="F89" s="60" t="s">
        <v>158</v>
      </c>
      <c r="G89" s="85" t="s">
        <v>152</v>
      </c>
      <c r="H89" s="61" t="s">
        <v>76</v>
      </c>
      <c r="I89" s="60" t="s">
        <v>78</v>
      </c>
      <c r="J89" s="90" t="s">
        <v>165</v>
      </c>
      <c r="L89" s="84"/>
    </row>
    <row r="90" spans="1:10" ht="16.5">
      <c r="A90" s="65" t="s">
        <v>8</v>
      </c>
      <c r="B90" s="66" t="s">
        <v>71</v>
      </c>
      <c r="C90" s="86" t="s">
        <v>148</v>
      </c>
      <c r="D90" s="28"/>
      <c r="E90" s="65" t="s">
        <v>8</v>
      </c>
      <c r="F90" s="66" t="s">
        <v>159</v>
      </c>
      <c r="G90" s="86" t="s">
        <v>153</v>
      </c>
      <c r="H90" s="65" t="s">
        <v>8</v>
      </c>
      <c r="I90" s="66" t="s">
        <v>79</v>
      </c>
      <c r="J90" s="91" t="s">
        <v>166</v>
      </c>
    </row>
    <row r="91" spans="1:10" ht="16.5">
      <c r="A91" s="62" t="s">
        <v>8</v>
      </c>
      <c r="B91" s="60" t="s">
        <v>72</v>
      </c>
      <c r="C91" s="85" t="s">
        <v>149</v>
      </c>
      <c r="D91" s="28"/>
      <c r="E91" s="62" t="s">
        <v>8</v>
      </c>
      <c r="F91" s="60" t="s">
        <v>160</v>
      </c>
      <c r="G91" s="85" t="s">
        <v>149</v>
      </c>
      <c r="H91" s="62" t="s">
        <v>8</v>
      </c>
      <c r="I91" s="60" t="s">
        <v>80</v>
      </c>
      <c r="J91" s="90" t="s">
        <v>167</v>
      </c>
    </row>
    <row r="92" spans="1:10" ht="16.5">
      <c r="A92" s="65" t="s">
        <v>8</v>
      </c>
      <c r="B92" s="66" t="s">
        <v>73</v>
      </c>
      <c r="C92" s="86" t="s">
        <v>150</v>
      </c>
      <c r="D92" s="28"/>
      <c r="E92" s="65" t="s">
        <v>8</v>
      </c>
      <c r="F92" s="66" t="s">
        <v>161</v>
      </c>
      <c r="G92" s="86" t="s">
        <v>154</v>
      </c>
      <c r="H92" s="65" t="s">
        <v>8</v>
      </c>
      <c r="I92" s="66" t="s">
        <v>81</v>
      </c>
      <c r="J92" s="91" t="s">
        <v>168</v>
      </c>
    </row>
    <row r="93" spans="1:10" ht="16.5">
      <c r="A93" s="62" t="s">
        <v>8</v>
      </c>
      <c r="B93" s="60" t="s">
        <v>74</v>
      </c>
      <c r="C93" s="85" t="s">
        <v>151</v>
      </c>
      <c r="D93" s="28"/>
      <c r="E93" s="62" t="s">
        <v>8</v>
      </c>
      <c r="F93" s="60" t="s">
        <v>162</v>
      </c>
      <c r="G93" s="85" t="s">
        <v>155</v>
      </c>
      <c r="H93" s="62" t="s">
        <v>8</v>
      </c>
      <c r="I93" s="60" t="s">
        <v>82</v>
      </c>
      <c r="J93" s="90" t="s">
        <v>169</v>
      </c>
    </row>
    <row r="94" spans="1:10" ht="16.5">
      <c r="A94" s="65" t="s">
        <v>8</v>
      </c>
      <c r="B94" s="66"/>
      <c r="C94" s="86"/>
      <c r="D94" s="28"/>
      <c r="E94" s="65" t="s">
        <v>8</v>
      </c>
      <c r="F94" s="66" t="s">
        <v>163</v>
      </c>
      <c r="G94" s="86" t="s">
        <v>156</v>
      </c>
      <c r="H94" s="65" t="s">
        <v>8</v>
      </c>
      <c r="I94" s="66" t="s">
        <v>83</v>
      </c>
      <c r="J94" s="91" t="s">
        <v>170</v>
      </c>
    </row>
    <row r="95" spans="1:10" ht="13.5">
      <c r="A95" s="189"/>
      <c r="B95" s="190"/>
      <c r="C95" s="191"/>
      <c r="D95" s="192"/>
      <c r="E95" s="189"/>
      <c r="F95" s="190"/>
      <c r="G95" s="191"/>
      <c r="H95" s="189"/>
      <c r="I95" s="190"/>
      <c r="J95" s="193"/>
    </row>
    <row r="96" spans="1:10" ht="16.5">
      <c r="A96" s="186"/>
      <c r="B96" s="187"/>
      <c r="C96" s="188"/>
      <c r="D96" s="28"/>
      <c r="E96" s="65" t="s">
        <v>8</v>
      </c>
      <c r="F96" s="66" t="s">
        <v>164</v>
      </c>
      <c r="G96" s="66" t="s">
        <v>157</v>
      </c>
      <c r="H96" s="65" t="s">
        <v>8</v>
      </c>
      <c r="I96" s="66" t="s">
        <v>84</v>
      </c>
      <c r="J96" s="91" t="s">
        <v>171</v>
      </c>
    </row>
    <row r="97" spans="1:10" ht="13.5">
      <c r="A97" s="189"/>
      <c r="B97" s="190"/>
      <c r="C97" s="191"/>
      <c r="D97" s="192"/>
      <c r="E97" s="189"/>
      <c r="F97" s="196"/>
      <c r="G97" s="193"/>
      <c r="H97" s="198"/>
      <c r="I97" s="196"/>
      <c r="J97" s="194"/>
    </row>
    <row r="98" spans="1:10" ht="13.5">
      <c r="A98" s="186"/>
      <c r="B98" s="187"/>
      <c r="C98" s="188"/>
      <c r="D98" s="192"/>
      <c r="E98" s="186"/>
      <c r="F98" s="66"/>
      <c r="G98" s="91"/>
      <c r="H98" s="199"/>
      <c r="I98" s="66"/>
      <c r="J98" s="195"/>
    </row>
    <row r="99" spans="1:10" ht="14.25" thickBot="1">
      <c r="A99" s="92"/>
      <c r="B99" s="67"/>
      <c r="C99" s="93"/>
      <c r="D99" s="94"/>
      <c r="E99" s="92"/>
      <c r="F99" s="67"/>
      <c r="G99" s="67"/>
      <c r="H99" s="92"/>
      <c r="I99" s="67"/>
      <c r="J99" s="197"/>
    </row>
    <row r="100" spans="1:10" ht="12.75" hidden="1">
      <c r="A100" s="5"/>
      <c r="J100" s="2"/>
    </row>
    <row r="101" spans="1:10" ht="14.25" thickBot="1" thickTop="1">
      <c r="A101" s="218" t="s">
        <v>85</v>
      </c>
      <c r="B101" s="219"/>
      <c r="C101" s="219"/>
      <c r="D101" s="219"/>
      <c r="E101" s="219"/>
      <c r="F101" s="219"/>
      <c r="G101" s="219"/>
      <c r="H101" s="249" t="s">
        <v>172</v>
      </c>
      <c r="I101" s="68"/>
      <c r="J101" s="69">
        <v>41435</v>
      </c>
    </row>
    <row r="102" ht="13.5" thickTop="1"/>
  </sheetData>
  <sheetProtection/>
  <protectedRanges>
    <protectedRange password="CBF4" sqref="A65:J65" name="区域5"/>
  </protectedRanges>
  <mergeCells count="16">
    <mergeCell ref="A101:G101"/>
    <mergeCell ref="A4:G4"/>
    <mergeCell ref="A2:G3"/>
    <mergeCell ref="A5:G5"/>
    <mergeCell ref="B31:G31"/>
    <mergeCell ref="B49:C49"/>
    <mergeCell ref="G50:I50"/>
    <mergeCell ref="A68:D68"/>
    <mergeCell ref="A80:D80"/>
    <mergeCell ref="F82:G85"/>
    <mergeCell ref="H11:I11"/>
    <mergeCell ref="A62:D62"/>
    <mergeCell ref="B82:C85"/>
    <mergeCell ref="A1:J1"/>
    <mergeCell ref="H31:I31"/>
    <mergeCell ref="A65:J65"/>
  </mergeCells>
  <hyperlinks>
    <hyperlink ref="A65:J65" r:id="rId1" display="HTTP:WWW.GUDENBERG.COM"/>
  </hyperlinks>
  <printOptions/>
  <pageMargins left="0.75" right="0.75" top="1" bottom="1" header="0.4921259845" footer="0.4921259845"/>
  <pageSetup horizontalDpi="600" verticalDpi="600" orientation="portrait" paperSize="9" r:id="rId5"/>
  <drawing r:id="rId4"/>
  <legacyDrawing r:id="rId3"/>
</worksheet>
</file>

<file path=xl/worksheets/sheet2.xml><?xml version="1.0" encoding="utf-8"?>
<worksheet xmlns="http://schemas.openxmlformats.org/spreadsheetml/2006/main" xmlns:r="http://schemas.openxmlformats.org/officeDocument/2006/relationships">
  <sheetPr>
    <tabColor indexed="57"/>
  </sheetPr>
  <dimension ref="A1:G8"/>
  <sheetViews>
    <sheetView workbookViewId="0" topLeftCell="A1">
      <selection activeCell="D5" sqref="D5"/>
    </sheetView>
  </sheetViews>
  <sheetFormatPr defaultColWidth="9.140625" defaultRowHeight="12.75"/>
  <cols>
    <col min="1" max="7" width="20.7109375" style="0" customWidth="1"/>
  </cols>
  <sheetData>
    <row r="1" spans="1:7" ht="49.5" customHeight="1" thickBot="1" thickTop="1">
      <c r="A1" s="246" t="s">
        <v>138</v>
      </c>
      <c r="B1" s="247"/>
      <c r="C1" s="247"/>
      <c r="D1" s="247"/>
      <c r="E1" s="247"/>
      <c r="F1" s="247"/>
      <c r="G1" s="248"/>
    </row>
    <row r="2" spans="1:7" ht="49.5" customHeight="1" thickBot="1" thickTop="1">
      <c r="A2" s="170"/>
      <c r="B2" s="171" t="s">
        <v>141</v>
      </c>
      <c r="C2" s="172" t="s">
        <v>128</v>
      </c>
      <c r="D2" s="172" t="s">
        <v>129</v>
      </c>
      <c r="E2" s="172" t="s">
        <v>139</v>
      </c>
      <c r="F2" s="172" t="s">
        <v>130</v>
      </c>
      <c r="G2" s="173" t="s">
        <v>143</v>
      </c>
    </row>
    <row r="3" spans="1:7" ht="49.5" customHeight="1" thickTop="1">
      <c r="A3" s="174" t="s">
        <v>131</v>
      </c>
      <c r="B3" s="167">
        <v>1</v>
      </c>
      <c r="C3" s="168">
        <v>60</v>
      </c>
      <c r="D3" s="168">
        <v>3.6</v>
      </c>
      <c r="E3" s="168">
        <v>2.119</v>
      </c>
      <c r="F3" s="168">
        <v>127.1</v>
      </c>
      <c r="G3" s="169">
        <v>15.85</v>
      </c>
    </row>
    <row r="4" spans="1:7" ht="49.5" customHeight="1">
      <c r="A4" s="175" t="s">
        <v>132</v>
      </c>
      <c r="B4" s="177">
        <v>0.01667</v>
      </c>
      <c r="C4" s="178">
        <v>1</v>
      </c>
      <c r="D4" s="178">
        <v>0.06</v>
      </c>
      <c r="E4" s="178">
        <v>0.03532</v>
      </c>
      <c r="F4" s="178">
        <v>2.119</v>
      </c>
      <c r="G4" s="179">
        <v>0.02642</v>
      </c>
    </row>
    <row r="5" spans="1:7" ht="49.5" customHeight="1">
      <c r="A5" s="175" t="s">
        <v>133</v>
      </c>
      <c r="B5" s="166">
        <v>0.2778</v>
      </c>
      <c r="C5" s="164">
        <v>16.67</v>
      </c>
      <c r="D5" s="164">
        <v>1</v>
      </c>
      <c r="E5" s="164">
        <v>0.589</v>
      </c>
      <c r="F5" s="164">
        <v>35.32</v>
      </c>
      <c r="G5" s="165">
        <v>4.403</v>
      </c>
    </row>
    <row r="6" spans="1:7" ht="49.5" customHeight="1">
      <c r="A6" s="175" t="s">
        <v>134</v>
      </c>
      <c r="B6" s="177">
        <v>0.472</v>
      </c>
      <c r="C6" s="178">
        <v>28.32</v>
      </c>
      <c r="D6" s="178">
        <v>1.7</v>
      </c>
      <c r="E6" s="178">
        <v>1</v>
      </c>
      <c r="F6" s="178">
        <v>60</v>
      </c>
      <c r="G6" s="179">
        <v>7.48</v>
      </c>
    </row>
    <row r="7" spans="1:7" ht="49.5" customHeight="1">
      <c r="A7" s="175" t="s">
        <v>135</v>
      </c>
      <c r="B7" s="166" t="s">
        <v>136</v>
      </c>
      <c r="C7" s="164">
        <v>0.472</v>
      </c>
      <c r="D7" s="164">
        <v>0.02832</v>
      </c>
      <c r="E7" s="164">
        <v>0.01667</v>
      </c>
      <c r="F7" s="164">
        <v>1</v>
      </c>
      <c r="G7" s="165">
        <v>0.1247</v>
      </c>
    </row>
    <row r="8" spans="1:7" ht="49.5" customHeight="1" thickBot="1">
      <c r="A8" s="176" t="s">
        <v>137</v>
      </c>
      <c r="B8" s="180">
        <v>0.0631</v>
      </c>
      <c r="C8" s="181">
        <v>3.785</v>
      </c>
      <c r="D8" s="181">
        <v>0.2271</v>
      </c>
      <c r="E8" s="181">
        <v>0.1337</v>
      </c>
      <c r="F8" s="181">
        <v>8.021</v>
      </c>
      <c r="G8" s="182">
        <v>1</v>
      </c>
    </row>
    <row r="9" ht="13.5" thickTop="1"/>
  </sheetData>
  <mergeCells count="1">
    <mergeCell ref="A1:G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Seibert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户外电气柜散热风扇风机计算V2.0（GUDENBERG-E）</dc:title>
  <dc:subject>户外电气柜散热风扇风机计算V2.0（GUDENBERG-E）</dc:subject>
  <dc:creator>Gudenberg</dc:creator>
  <cp:keywords/>
  <dc:description/>
  <cp:lastModifiedBy>admin</cp:lastModifiedBy>
  <cp:lastPrinted>2012-11-20T02:18:40Z</cp:lastPrinted>
  <dcterms:created xsi:type="dcterms:W3CDTF">2005-02-23T18:58:58Z</dcterms:created>
  <dcterms:modified xsi:type="dcterms:W3CDTF">2013-12-20T01:06:32Z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